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user\OneDrive - ФГОБУ ВО Финансовый университет при Правительстве РФ\Рабочий стол\"/>
    </mc:Choice>
  </mc:AlternateContent>
  <xr:revisionPtr revIDLastSave="0" documentId="13_ncr:1_{57E47DA7-7F3F-420F-ACD0-16F736E68C05}" xr6:coauthVersionLast="47" xr6:coauthVersionMax="47" xr10:uidLastSave="{00000000-0000-0000-0000-000000000000}"/>
  <bookViews>
    <workbookView xWindow="-110" yWindow="-110" windowWidth="19420" windowHeight="10420"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definedNames>
    <definedName name="массив">Массив!$C$2:$AJ$35</definedName>
  </definedNames>
  <calcPr calcId="191029"/>
  <pivotCaches>
    <pivotCache cacheId="4"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3" i="1" l="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D34" i="1"/>
  <c r="D33" i="1" a="1"/>
  <c r="D33" i="1" s="1"/>
  <c r="D32" i="1"/>
  <c r="D31" i="1" a="1"/>
  <c r="D31" i="1" s="1"/>
  <c r="D30" i="1"/>
  <c r="D28" i="1"/>
  <c r="D27" i="1"/>
  <c r="D26" i="1"/>
  <c r="D25" i="1"/>
  <c r="D24" i="1"/>
  <c r="D23" i="1"/>
  <c r="D22" i="1"/>
  <c r="D6" i="1"/>
  <c r="D5" i="1"/>
  <c r="K448" i="1" l="1"/>
  <c r="N46"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G43" i="1"/>
  <c r="H43" i="1" s="1"/>
  <c r="G44" i="1"/>
  <c r="G45" i="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102" i="1"/>
  <c r="H102" i="1" s="1"/>
  <c r="G103" i="1"/>
  <c r="H103" i="1" s="1"/>
  <c r="G104" i="1"/>
  <c r="H104" i="1" s="1"/>
  <c r="G105" i="1"/>
  <c r="H105" i="1" s="1"/>
  <c r="G106" i="1"/>
  <c r="H106" i="1" s="1"/>
  <c r="G107" i="1"/>
  <c r="H107" i="1" s="1"/>
  <c r="G108" i="1"/>
  <c r="H108" i="1" s="1"/>
  <c r="G109" i="1"/>
  <c r="H109" i="1" s="1"/>
  <c r="G110" i="1"/>
  <c r="H110" i="1" s="1"/>
  <c r="G111" i="1"/>
  <c r="H111" i="1" s="1"/>
  <c r="G112" i="1"/>
  <c r="H112" i="1" s="1"/>
  <c r="G113" i="1"/>
  <c r="H113" i="1" s="1"/>
  <c r="G114" i="1"/>
  <c r="H114" i="1" s="1"/>
  <c r="G115" i="1"/>
  <c r="H115" i="1" s="1"/>
  <c r="G116" i="1"/>
  <c r="H116" i="1" s="1"/>
  <c r="G117" i="1"/>
  <c r="H117" i="1" s="1"/>
  <c r="G118" i="1"/>
  <c r="H118" i="1" s="1"/>
  <c r="G119" i="1"/>
  <c r="H119" i="1" s="1"/>
  <c r="G120" i="1"/>
  <c r="H120" i="1" s="1"/>
  <c r="G121" i="1"/>
  <c r="H121" i="1" s="1"/>
  <c r="G122" i="1"/>
  <c r="H122" i="1" s="1"/>
  <c r="G123" i="1"/>
  <c r="H123" i="1" s="1"/>
  <c r="G124" i="1"/>
  <c r="H124" i="1" s="1"/>
  <c r="G125" i="1"/>
  <c r="H125" i="1" s="1"/>
  <c r="G126" i="1"/>
  <c r="H126" i="1" s="1"/>
  <c r="G127" i="1"/>
  <c r="H127" i="1" s="1"/>
  <c r="G128" i="1"/>
  <c r="H128" i="1" s="1"/>
  <c r="G129" i="1"/>
  <c r="H129" i="1" s="1"/>
  <c r="G130" i="1"/>
  <c r="H130" i="1" s="1"/>
  <c r="G131" i="1"/>
  <c r="H131" i="1" s="1"/>
  <c r="G132" i="1"/>
  <c r="H132" i="1" s="1"/>
  <c r="G133" i="1"/>
  <c r="H133" i="1" s="1"/>
  <c r="G134" i="1"/>
  <c r="H134" i="1" s="1"/>
  <c r="G135" i="1"/>
  <c r="H135" i="1" s="1"/>
  <c r="G136" i="1"/>
  <c r="H136" i="1" s="1"/>
  <c r="G137" i="1"/>
  <c r="H137" i="1" s="1"/>
  <c r="G138" i="1"/>
  <c r="H138" i="1" s="1"/>
  <c r="G139" i="1"/>
  <c r="H139" i="1" s="1"/>
  <c r="G140" i="1"/>
  <c r="H140" i="1" s="1"/>
  <c r="G141" i="1"/>
  <c r="H141" i="1" s="1"/>
  <c r="G142" i="1"/>
  <c r="H142" i="1" s="1"/>
  <c r="G143" i="1"/>
  <c r="H143" i="1" s="1"/>
  <c r="G144" i="1"/>
  <c r="H144" i="1" s="1"/>
  <c r="G145" i="1"/>
  <c r="H145" i="1" s="1"/>
  <c r="G146" i="1"/>
  <c r="H146" i="1" s="1"/>
  <c r="G147" i="1"/>
  <c r="H147" i="1" s="1"/>
  <c r="G148" i="1"/>
  <c r="H148" i="1" s="1"/>
  <c r="G149" i="1"/>
  <c r="H149" i="1" s="1"/>
  <c r="G150" i="1"/>
  <c r="H150" i="1" s="1"/>
  <c r="G151" i="1"/>
  <c r="H151" i="1" s="1"/>
  <c r="G152" i="1"/>
  <c r="H152" i="1" s="1"/>
  <c r="G153" i="1"/>
  <c r="H153" i="1" s="1"/>
  <c r="G154" i="1"/>
  <c r="H154" i="1" s="1"/>
  <c r="G155" i="1"/>
  <c r="H155" i="1" s="1"/>
  <c r="G156" i="1"/>
  <c r="H156" i="1" s="1"/>
  <c r="G157" i="1"/>
  <c r="H157" i="1" s="1"/>
  <c r="G158" i="1"/>
  <c r="H158" i="1" s="1"/>
  <c r="G159" i="1"/>
  <c r="H159" i="1" s="1"/>
  <c r="G160" i="1"/>
  <c r="H160" i="1" s="1"/>
  <c r="G161" i="1"/>
  <c r="H161" i="1" s="1"/>
  <c r="G162" i="1"/>
  <c r="H162" i="1" s="1"/>
  <c r="G163" i="1"/>
  <c r="H163" i="1" s="1"/>
  <c r="G164" i="1"/>
  <c r="H164" i="1" s="1"/>
  <c r="G165" i="1"/>
  <c r="H165" i="1" s="1"/>
  <c r="G166" i="1"/>
  <c r="H166" i="1" s="1"/>
  <c r="G167" i="1"/>
  <c r="H167" i="1" s="1"/>
  <c r="G168" i="1"/>
  <c r="H168" i="1" s="1"/>
  <c r="G169" i="1"/>
  <c r="H169" i="1" s="1"/>
  <c r="G170" i="1"/>
  <c r="H170" i="1" s="1"/>
  <c r="G171" i="1"/>
  <c r="H171" i="1" s="1"/>
  <c r="G172" i="1"/>
  <c r="H172" i="1" s="1"/>
  <c r="G173" i="1"/>
  <c r="H173" i="1" s="1"/>
  <c r="G174" i="1"/>
  <c r="H174" i="1" s="1"/>
  <c r="G175" i="1"/>
  <c r="H175" i="1" s="1"/>
  <c r="G176" i="1"/>
  <c r="H176" i="1" s="1"/>
  <c r="G177" i="1"/>
  <c r="H177" i="1" s="1"/>
  <c r="G178" i="1"/>
  <c r="H178" i="1" s="1"/>
  <c r="G179" i="1"/>
  <c r="H179" i="1" s="1"/>
  <c r="G180" i="1"/>
  <c r="H180" i="1" s="1"/>
  <c r="G181" i="1"/>
  <c r="H181" i="1" s="1"/>
  <c r="G182" i="1"/>
  <c r="H182" i="1" s="1"/>
  <c r="G183" i="1"/>
  <c r="H183" i="1" s="1"/>
  <c r="G184" i="1"/>
  <c r="H184" i="1" s="1"/>
  <c r="G185" i="1"/>
  <c r="H185" i="1" s="1"/>
  <c r="G186" i="1"/>
  <c r="H186" i="1" s="1"/>
  <c r="G187" i="1"/>
  <c r="H187" i="1" s="1"/>
  <c r="G188" i="1"/>
  <c r="H188" i="1" s="1"/>
  <c r="G189" i="1"/>
  <c r="H189" i="1" s="1"/>
  <c r="G190" i="1"/>
  <c r="H190" i="1" s="1"/>
  <c r="G191" i="1"/>
  <c r="H191" i="1" s="1"/>
  <c r="G192" i="1"/>
  <c r="H192" i="1" s="1"/>
  <c r="G193" i="1"/>
  <c r="H193" i="1" s="1"/>
  <c r="G194" i="1"/>
  <c r="H194" i="1" s="1"/>
  <c r="G195" i="1"/>
  <c r="H195" i="1" s="1"/>
  <c r="G196" i="1"/>
  <c r="H196" i="1" s="1"/>
  <c r="G197" i="1"/>
  <c r="H197" i="1" s="1"/>
  <c r="G198" i="1"/>
  <c r="H198" i="1" s="1"/>
  <c r="G199" i="1"/>
  <c r="H199" i="1" s="1"/>
  <c r="G200" i="1"/>
  <c r="H200" i="1" s="1"/>
  <c r="G201" i="1"/>
  <c r="H201" i="1" s="1"/>
  <c r="G202" i="1"/>
  <c r="H202" i="1" s="1"/>
  <c r="G203" i="1"/>
  <c r="H203" i="1" s="1"/>
  <c r="G204" i="1"/>
  <c r="H204" i="1" s="1"/>
  <c r="G205" i="1"/>
  <c r="H205" i="1" s="1"/>
  <c r="G206" i="1"/>
  <c r="H206" i="1" s="1"/>
  <c r="G207" i="1"/>
  <c r="H207" i="1" s="1"/>
  <c r="G208" i="1"/>
  <c r="H208" i="1" s="1"/>
  <c r="G209" i="1"/>
  <c r="H209" i="1" s="1"/>
  <c r="G210" i="1"/>
  <c r="H210" i="1" s="1"/>
  <c r="G211" i="1"/>
  <c r="H211" i="1" s="1"/>
  <c r="G212" i="1"/>
  <c r="H212" i="1" s="1"/>
  <c r="G213" i="1"/>
  <c r="H213" i="1" s="1"/>
  <c r="G214" i="1"/>
  <c r="G215" i="1"/>
  <c r="H215" i="1" s="1"/>
  <c r="G216" i="1"/>
  <c r="H216" i="1" s="1"/>
  <c r="G217" i="1"/>
  <c r="H217" i="1" s="1"/>
  <c r="G218" i="1"/>
  <c r="H218" i="1" s="1"/>
  <c r="G219" i="1"/>
  <c r="H219" i="1" s="1"/>
  <c r="G220" i="1"/>
  <c r="H220" i="1" s="1"/>
  <c r="G221" i="1"/>
  <c r="H221" i="1" s="1"/>
  <c r="G222" i="1"/>
  <c r="H222" i="1" s="1"/>
  <c r="G223" i="1"/>
  <c r="H223" i="1" s="1"/>
  <c r="G224" i="1"/>
  <c r="H224" i="1" s="1"/>
  <c r="G225" i="1"/>
  <c r="H225" i="1" s="1"/>
  <c r="G226" i="1"/>
  <c r="H226" i="1" s="1"/>
  <c r="G227" i="1"/>
  <c r="H227" i="1" s="1"/>
  <c r="G228" i="1"/>
  <c r="H228" i="1" s="1"/>
  <c r="G229" i="1"/>
  <c r="H229" i="1" s="1"/>
  <c r="G230" i="1"/>
  <c r="H230" i="1" s="1"/>
  <c r="G231" i="1"/>
  <c r="H231" i="1" s="1"/>
  <c r="G232" i="1"/>
  <c r="H232" i="1" s="1"/>
  <c r="G233" i="1"/>
  <c r="H233" i="1" s="1"/>
  <c r="G234" i="1"/>
  <c r="H234" i="1" s="1"/>
  <c r="G235" i="1"/>
  <c r="H235" i="1" s="1"/>
  <c r="G236" i="1"/>
  <c r="H236" i="1" s="1"/>
  <c r="G237" i="1"/>
  <c r="G238" i="1"/>
  <c r="H238" i="1" s="1"/>
  <c r="G239" i="1"/>
  <c r="H239" i="1" s="1"/>
  <c r="G240" i="1"/>
  <c r="H240" i="1" s="1"/>
  <c r="G241" i="1"/>
  <c r="H241" i="1" s="1"/>
  <c r="G242" i="1"/>
  <c r="H242" i="1" s="1"/>
  <c r="G243" i="1"/>
  <c r="H243" i="1" s="1"/>
  <c r="G244" i="1"/>
  <c r="H244" i="1" s="1"/>
  <c r="G245" i="1"/>
  <c r="H245" i="1" s="1"/>
  <c r="G246" i="1"/>
  <c r="H246" i="1" s="1"/>
  <c r="G247" i="1"/>
  <c r="H247" i="1" s="1"/>
  <c r="G248" i="1"/>
  <c r="H248" i="1" s="1"/>
  <c r="G249" i="1"/>
  <c r="H249" i="1" s="1"/>
  <c r="G250" i="1"/>
  <c r="H250" i="1" s="1"/>
  <c r="G251" i="1"/>
  <c r="H251" i="1" s="1"/>
  <c r="G252" i="1"/>
  <c r="H252" i="1" s="1"/>
  <c r="G253" i="1"/>
  <c r="H253" i="1" s="1"/>
  <c r="G254" i="1"/>
  <c r="H254" i="1" s="1"/>
  <c r="G255" i="1"/>
  <c r="H255" i="1" s="1"/>
  <c r="G256" i="1"/>
  <c r="H256" i="1" s="1"/>
  <c r="G257" i="1"/>
  <c r="H257" i="1" s="1"/>
  <c r="G258" i="1"/>
  <c r="H258" i="1" s="1"/>
  <c r="G259" i="1"/>
  <c r="H259" i="1" s="1"/>
  <c r="G260" i="1"/>
  <c r="H260" i="1" s="1"/>
  <c r="G261" i="1"/>
  <c r="H261" i="1" s="1"/>
  <c r="G262" i="1"/>
  <c r="H262" i="1" s="1"/>
  <c r="G263" i="1"/>
  <c r="H263" i="1" s="1"/>
  <c r="G264" i="1"/>
  <c r="H264" i="1" s="1"/>
  <c r="G265" i="1"/>
  <c r="H265" i="1" s="1"/>
  <c r="G266" i="1"/>
  <c r="H266" i="1" s="1"/>
  <c r="G267" i="1"/>
  <c r="H267" i="1" s="1"/>
  <c r="G268" i="1"/>
  <c r="H268" i="1" s="1"/>
  <c r="G269" i="1"/>
  <c r="H269" i="1" s="1"/>
  <c r="G270" i="1"/>
  <c r="H270" i="1" s="1"/>
  <c r="G271" i="1"/>
  <c r="H271" i="1" s="1"/>
  <c r="G272" i="1"/>
  <c r="H272" i="1" s="1"/>
  <c r="G273" i="1"/>
  <c r="H273" i="1" s="1"/>
  <c r="G274" i="1"/>
  <c r="H274" i="1" s="1"/>
  <c r="G275" i="1"/>
  <c r="H275" i="1" s="1"/>
  <c r="G276" i="1"/>
  <c r="H276" i="1" s="1"/>
  <c r="G277" i="1"/>
  <c r="H277" i="1" s="1"/>
  <c r="G278" i="1"/>
  <c r="H278" i="1" s="1"/>
  <c r="G279" i="1"/>
  <c r="H279" i="1" s="1"/>
  <c r="G280" i="1"/>
  <c r="H280" i="1" s="1"/>
  <c r="G281" i="1"/>
  <c r="H281" i="1" s="1"/>
  <c r="G282" i="1"/>
  <c r="H282" i="1" s="1"/>
  <c r="G283" i="1"/>
  <c r="H283" i="1" s="1"/>
  <c r="G284" i="1"/>
  <c r="H284" i="1" s="1"/>
  <c r="G285" i="1"/>
  <c r="H285" i="1" s="1"/>
  <c r="G286" i="1"/>
  <c r="H286" i="1" s="1"/>
  <c r="G287" i="1"/>
  <c r="H287" i="1" s="1"/>
  <c r="G288" i="1"/>
  <c r="H288" i="1" s="1"/>
  <c r="G289" i="1"/>
  <c r="H289" i="1" s="1"/>
  <c r="G290" i="1"/>
  <c r="H290" i="1" s="1"/>
  <c r="G291" i="1"/>
  <c r="H291" i="1" s="1"/>
  <c r="G292" i="1"/>
  <c r="H292" i="1" s="1"/>
  <c r="G293" i="1"/>
  <c r="H293" i="1" s="1"/>
  <c r="G294" i="1"/>
  <c r="H294" i="1" s="1"/>
  <c r="G295" i="1"/>
  <c r="H295" i="1" s="1"/>
  <c r="G296" i="1"/>
  <c r="H296" i="1" s="1"/>
  <c r="G297" i="1"/>
  <c r="H297" i="1" s="1"/>
  <c r="G298" i="1"/>
  <c r="H298" i="1" s="1"/>
  <c r="G299" i="1"/>
  <c r="H299" i="1" s="1"/>
  <c r="G300" i="1"/>
  <c r="H300" i="1" s="1"/>
  <c r="G301" i="1"/>
  <c r="H301" i="1" s="1"/>
  <c r="G302" i="1"/>
  <c r="H302" i="1" s="1"/>
  <c r="G303" i="1"/>
  <c r="H303" i="1" s="1"/>
  <c r="G304" i="1"/>
  <c r="H304" i="1" s="1"/>
  <c r="G305" i="1"/>
  <c r="H305" i="1" s="1"/>
  <c r="G306" i="1"/>
  <c r="H306" i="1" s="1"/>
  <c r="G307" i="1"/>
  <c r="H307" i="1" s="1"/>
  <c r="G308" i="1"/>
  <c r="H308" i="1" s="1"/>
  <c r="G309" i="1"/>
  <c r="H309" i="1" s="1"/>
  <c r="G310" i="1"/>
  <c r="H310" i="1" s="1"/>
  <c r="G311" i="1"/>
  <c r="H311" i="1" s="1"/>
  <c r="G312" i="1"/>
  <c r="H312" i="1" s="1"/>
  <c r="G313" i="1"/>
  <c r="H313" i="1" s="1"/>
  <c r="G314" i="1"/>
  <c r="H314" i="1" s="1"/>
  <c r="G315" i="1"/>
  <c r="H315" i="1" s="1"/>
  <c r="G316" i="1"/>
  <c r="H316" i="1" s="1"/>
  <c r="G317" i="1"/>
  <c r="H317" i="1" s="1"/>
  <c r="G318" i="1"/>
  <c r="H318" i="1" s="1"/>
  <c r="G319" i="1"/>
  <c r="H319" i="1" s="1"/>
  <c r="G320" i="1"/>
  <c r="H320" i="1" s="1"/>
  <c r="G321" i="1"/>
  <c r="H321" i="1" s="1"/>
  <c r="G322" i="1"/>
  <c r="H322" i="1" s="1"/>
  <c r="G323" i="1"/>
  <c r="H323" i="1" s="1"/>
  <c r="G324" i="1"/>
  <c r="H324" i="1" s="1"/>
  <c r="G325" i="1"/>
  <c r="H325" i="1" s="1"/>
  <c r="G326" i="1"/>
  <c r="H326" i="1" s="1"/>
  <c r="G327" i="1"/>
  <c r="H327" i="1" s="1"/>
  <c r="G328" i="1"/>
  <c r="H328" i="1" s="1"/>
  <c r="G329" i="1"/>
  <c r="H329" i="1" s="1"/>
  <c r="G330" i="1"/>
  <c r="H330" i="1" s="1"/>
  <c r="G331" i="1"/>
  <c r="H331" i="1" s="1"/>
  <c r="G332" i="1"/>
  <c r="H332" i="1" s="1"/>
  <c r="G333" i="1"/>
  <c r="H333" i="1" s="1"/>
  <c r="G334" i="1"/>
  <c r="H334" i="1" s="1"/>
  <c r="G335" i="1"/>
  <c r="H335" i="1" s="1"/>
  <c r="G336" i="1"/>
  <c r="H336" i="1" s="1"/>
  <c r="G337" i="1"/>
  <c r="H337" i="1" s="1"/>
  <c r="G338" i="1"/>
  <c r="H338" i="1" s="1"/>
  <c r="G339" i="1"/>
  <c r="H339" i="1" s="1"/>
  <c r="G340" i="1"/>
  <c r="H340" i="1" s="1"/>
  <c r="G341" i="1"/>
  <c r="H341" i="1" s="1"/>
  <c r="G342" i="1"/>
  <c r="H342" i="1" s="1"/>
  <c r="G343" i="1"/>
  <c r="H343" i="1" s="1"/>
  <c r="G344" i="1"/>
  <c r="H344" i="1" s="1"/>
  <c r="G345" i="1"/>
  <c r="H345" i="1" s="1"/>
  <c r="G346" i="1"/>
  <c r="H346" i="1" s="1"/>
  <c r="G347" i="1"/>
  <c r="H347" i="1" s="1"/>
  <c r="G348" i="1"/>
  <c r="H348" i="1" s="1"/>
  <c r="G349" i="1"/>
  <c r="H349" i="1" s="1"/>
  <c r="G350" i="1"/>
  <c r="H350" i="1" s="1"/>
  <c r="G351" i="1"/>
  <c r="H351" i="1" s="1"/>
  <c r="G352" i="1"/>
  <c r="H352" i="1" s="1"/>
  <c r="G353" i="1"/>
  <c r="H353" i="1" s="1"/>
  <c r="G354" i="1"/>
  <c r="H354" i="1" s="1"/>
  <c r="G355" i="1"/>
  <c r="H355" i="1" s="1"/>
  <c r="G356" i="1"/>
  <c r="H356" i="1" s="1"/>
  <c r="G357" i="1"/>
  <c r="H357" i="1" s="1"/>
  <c r="G358" i="1"/>
  <c r="H358" i="1" s="1"/>
  <c r="G359" i="1"/>
  <c r="H359" i="1" s="1"/>
  <c r="G360" i="1"/>
  <c r="H360" i="1" s="1"/>
  <c r="G361" i="1"/>
  <c r="H361" i="1" s="1"/>
  <c r="G362" i="1"/>
  <c r="H362" i="1" s="1"/>
  <c r="G363" i="1"/>
  <c r="H363" i="1" s="1"/>
  <c r="G364" i="1"/>
  <c r="H364" i="1" s="1"/>
  <c r="G365" i="1"/>
  <c r="H365" i="1" s="1"/>
  <c r="G366" i="1"/>
  <c r="H366" i="1" s="1"/>
  <c r="G367" i="1"/>
  <c r="H367" i="1" s="1"/>
  <c r="G368" i="1"/>
  <c r="H368" i="1" s="1"/>
  <c r="G369" i="1"/>
  <c r="H369" i="1" s="1"/>
  <c r="G370" i="1"/>
  <c r="H370" i="1" s="1"/>
  <c r="G371" i="1"/>
  <c r="H371" i="1" s="1"/>
  <c r="G372" i="1"/>
  <c r="H372" i="1" s="1"/>
  <c r="G373" i="1"/>
  <c r="H373" i="1" s="1"/>
  <c r="G374" i="1"/>
  <c r="H374" i="1" s="1"/>
  <c r="G375" i="1"/>
  <c r="H375" i="1" s="1"/>
  <c r="G376" i="1"/>
  <c r="H376" i="1" s="1"/>
  <c r="G377" i="1"/>
  <c r="H377" i="1" s="1"/>
  <c r="G378" i="1"/>
  <c r="H378" i="1" s="1"/>
  <c r="G379" i="1"/>
  <c r="H379" i="1" s="1"/>
  <c r="G380" i="1"/>
  <c r="H380" i="1" s="1"/>
  <c r="G381" i="1"/>
  <c r="H381" i="1" s="1"/>
  <c r="G382" i="1"/>
  <c r="H382" i="1" s="1"/>
  <c r="G383" i="1"/>
  <c r="H383" i="1" s="1"/>
  <c r="G384" i="1"/>
  <c r="H384" i="1" s="1"/>
  <c r="G385" i="1"/>
  <c r="H385" i="1" s="1"/>
  <c r="G386" i="1"/>
  <c r="H386" i="1" s="1"/>
  <c r="G387" i="1"/>
  <c r="H387" i="1" s="1"/>
  <c r="G388" i="1"/>
  <c r="H388" i="1" s="1"/>
  <c r="G389" i="1"/>
  <c r="H389" i="1" s="1"/>
  <c r="G390" i="1"/>
  <c r="H390" i="1" s="1"/>
  <c r="G391" i="1"/>
  <c r="H391" i="1" s="1"/>
  <c r="G392" i="1"/>
  <c r="H392" i="1" s="1"/>
  <c r="G393" i="1"/>
  <c r="H393" i="1" s="1"/>
  <c r="G394" i="1"/>
  <c r="H394" i="1" s="1"/>
  <c r="G395" i="1"/>
  <c r="H395" i="1" s="1"/>
  <c r="G396" i="1"/>
  <c r="H396" i="1" s="1"/>
  <c r="G397" i="1"/>
  <c r="H397" i="1" s="1"/>
  <c r="G398" i="1"/>
  <c r="H398" i="1" s="1"/>
  <c r="G399" i="1"/>
  <c r="H399" i="1" s="1"/>
  <c r="G400" i="1"/>
  <c r="H400" i="1" s="1"/>
  <c r="G401" i="1"/>
  <c r="H401" i="1" s="1"/>
  <c r="G402" i="1"/>
  <c r="H402" i="1" s="1"/>
  <c r="G403" i="1"/>
  <c r="H403" i="1" s="1"/>
  <c r="G404" i="1"/>
  <c r="H404" i="1" s="1"/>
  <c r="G405" i="1"/>
  <c r="H405" i="1" s="1"/>
  <c r="G406" i="1"/>
  <c r="H406" i="1" s="1"/>
  <c r="G407" i="1"/>
  <c r="H407" i="1" s="1"/>
  <c r="G408" i="1"/>
  <c r="H408" i="1" s="1"/>
  <c r="G409" i="1"/>
  <c r="H409" i="1" s="1"/>
  <c r="G410" i="1"/>
  <c r="H410" i="1" s="1"/>
  <c r="G411" i="1"/>
  <c r="H411" i="1" s="1"/>
  <c r="G412" i="1"/>
  <c r="H412" i="1" s="1"/>
  <c r="G413" i="1"/>
  <c r="H413" i="1" s="1"/>
  <c r="G414" i="1"/>
  <c r="H414" i="1" s="1"/>
  <c r="G415" i="1"/>
  <c r="H415" i="1" s="1"/>
  <c r="G416" i="1"/>
  <c r="H416" i="1" s="1"/>
  <c r="G417" i="1"/>
  <c r="H417" i="1" s="1"/>
  <c r="G418" i="1"/>
  <c r="H418" i="1" s="1"/>
  <c r="G419" i="1"/>
  <c r="H419" i="1" s="1"/>
  <c r="G420" i="1"/>
  <c r="H420" i="1" s="1"/>
  <c r="G421" i="1"/>
  <c r="H421" i="1" s="1"/>
  <c r="G422" i="1"/>
  <c r="H422" i="1" s="1"/>
  <c r="G423" i="1"/>
  <c r="H423" i="1" s="1"/>
  <c r="G424" i="1"/>
  <c r="H424" i="1" s="1"/>
  <c r="G425" i="1"/>
  <c r="H425" i="1" s="1"/>
  <c r="G426" i="1"/>
  <c r="H426" i="1" s="1"/>
  <c r="G427" i="1"/>
  <c r="H427" i="1" s="1"/>
  <c r="G428" i="1"/>
  <c r="H428" i="1" s="1"/>
  <c r="G429" i="1"/>
  <c r="H429" i="1" s="1"/>
  <c r="G430" i="1"/>
  <c r="H430" i="1" s="1"/>
  <c r="G431" i="1"/>
  <c r="H431" i="1" s="1"/>
  <c r="G432" i="1"/>
  <c r="H432" i="1" s="1"/>
  <c r="G433" i="1"/>
  <c r="H433" i="1" s="1"/>
  <c r="G434" i="1"/>
  <c r="H434" i="1" s="1"/>
  <c r="G435" i="1"/>
  <c r="H435" i="1" s="1"/>
  <c r="G436" i="1"/>
  <c r="H436" i="1" s="1"/>
  <c r="G437" i="1"/>
  <c r="H437" i="1" s="1"/>
  <c r="G438" i="1"/>
  <c r="H438" i="1" s="1"/>
  <c r="G439" i="1"/>
  <c r="H439" i="1" s="1"/>
  <c r="G440" i="1"/>
  <c r="H440" i="1" s="1"/>
  <c r="G441" i="1"/>
  <c r="H441" i="1" s="1"/>
  <c r="G442" i="1"/>
  <c r="H442" i="1" s="1"/>
  <c r="G443" i="1"/>
  <c r="H443" i="1" s="1"/>
  <c r="G444" i="1"/>
  <c r="H444" i="1" s="1"/>
  <c r="G445" i="1"/>
  <c r="H445" i="1" s="1"/>
  <c r="G446" i="1"/>
  <c r="H446" i="1" s="1"/>
  <c r="G447" i="1"/>
  <c r="H447" i="1" s="1"/>
  <c r="D3" i="7"/>
  <c r="D488" i="7" s="1"/>
  <c r="D2"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A4" i="6"/>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 i="6"/>
  <c r="D29" i="1" a="1"/>
  <c r="D29" i="1" s="1"/>
  <c r="N2" i="5"/>
  <c r="M2" i="5"/>
  <c r="P2" i="5"/>
  <c r="P3"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O2"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D20" i="1"/>
  <c r="D19" i="1"/>
  <c r="D18" i="1"/>
  <c r="D17" i="1"/>
  <c r="D21" i="1" s="1"/>
  <c r="D16" i="1"/>
  <c r="D15" i="1"/>
  <c r="D14" i="1"/>
  <c r="E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D12" i="1"/>
  <c r="D11" i="1"/>
  <c r="E4" i="2"/>
  <c r="E3" i="2"/>
  <c r="D10" i="1"/>
  <c r="D9" i="1"/>
  <c r="D8" i="1"/>
  <c r="D7" i="1"/>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J440" i="1" l="1"/>
  <c r="J432" i="1"/>
  <c r="J443" i="1"/>
  <c r="J435" i="1"/>
  <c r="J427" i="1"/>
  <c r="J419" i="1"/>
  <c r="J411" i="1"/>
  <c r="J403" i="1"/>
  <c r="J395" i="1"/>
  <c r="J387" i="1"/>
  <c r="J379" i="1"/>
  <c r="J371" i="1"/>
  <c r="J363" i="1"/>
  <c r="J355" i="1"/>
  <c r="J347" i="1"/>
  <c r="J339" i="1"/>
  <c r="J331" i="1"/>
  <c r="J323" i="1"/>
  <c r="J315" i="1"/>
  <c r="J307" i="1"/>
  <c r="J299" i="1"/>
  <c r="J291" i="1"/>
  <c r="J283" i="1"/>
  <c r="J275" i="1"/>
  <c r="J267" i="1"/>
  <c r="J259" i="1"/>
  <c r="J251" i="1"/>
  <c r="J243" i="1"/>
  <c r="J235" i="1"/>
  <c r="J227" i="1"/>
  <c r="J219" i="1"/>
  <c r="J211" i="1"/>
  <c r="J203" i="1"/>
  <c r="J195" i="1"/>
  <c r="J187" i="1"/>
  <c r="J179" i="1"/>
  <c r="J171" i="1"/>
  <c r="J155" i="1"/>
  <c r="J147" i="1"/>
  <c r="J139" i="1"/>
  <c r="J131" i="1"/>
  <c r="J123" i="1"/>
  <c r="J115" i="1"/>
  <c r="J107" i="1"/>
  <c r="J91" i="1"/>
  <c r="J83" i="1"/>
  <c r="J75" i="1"/>
  <c r="J67" i="1"/>
  <c r="J59" i="1"/>
  <c r="J51" i="1"/>
  <c r="J43" i="1"/>
  <c r="J442" i="1"/>
  <c r="J434" i="1"/>
  <c r="J426" i="1"/>
  <c r="J418" i="1"/>
  <c r="J410" i="1"/>
  <c r="J402" i="1"/>
  <c r="J394" i="1"/>
  <c r="J386" i="1"/>
  <c r="J378" i="1"/>
  <c r="J370" i="1"/>
  <c r="J362" i="1"/>
  <c r="J354" i="1"/>
  <c r="J346" i="1"/>
  <c r="J338" i="1"/>
  <c r="J330" i="1"/>
  <c r="J322" i="1"/>
  <c r="J314" i="1"/>
  <c r="J306" i="1"/>
  <c r="J298" i="1"/>
  <c r="J290" i="1"/>
  <c r="J282" i="1"/>
  <c r="J274" i="1"/>
  <c r="J266" i="1"/>
  <c r="J258" i="1"/>
  <c r="J250" i="1"/>
  <c r="J242" i="1"/>
  <c r="J234" i="1"/>
  <c r="J226" i="1"/>
  <c r="J218" i="1"/>
  <c r="J210" i="1"/>
  <c r="J202" i="1"/>
  <c r="J194" i="1"/>
  <c r="J186" i="1"/>
  <c r="J178" i="1"/>
  <c r="J170" i="1"/>
  <c r="J162" i="1"/>
  <c r="J154" i="1"/>
  <c r="J146" i="1"/>
  <c r="J138" i="1"/>
  <c r="J130" i="1"/>
  <c r="J122" i="1"/>
  <c r="J114" i="1"/>
  <c r="J106" i="1"/>
  <c r="J98" i="1"/>
  <c r="J90" i="1"/>
  <c r="J82" i="1"/>
  <c r="J74" i="1"/>
  <c r="J66" i="1"/>
  <c r="J58" i="1"/>
  <c r="J50" i="1"/>
  <c r="J441" i="1"/>
  <c r="J433" i="1"/>
  <c r="J425" i="1"/>
  <c r="J417" i="1"/>
  <c r="J409" i="1"/>
  <c r="J401" i="1"/>
  <c r="J393" i="1"/>
  <c r="J385" i="1"/>
  <c r="J377" i="1"/>
  <c r="J369" i="1"/>
  <c r="J361" i="1"/>
  <c r="J353" i="1"/>
  <c r="J345" i="1"/>
  <c r="J337" i="1"/>
  <c r="J329" i="1"/>
  <c r="J321" i="1"/>
  <c r="J313" i="1"/>
  <c r="J305" i="1"/>
  <c r="J297" i="1"/>
  <c r="J289" i="1"/>
  <c r="J281" i="1"/>
  <c r="J273" i="1"/>
  <c r="J265" i="1"/>
  <c r="J257" i="1"/>
  <c r="J249" i="1"/>
  <c r="J241" i="1"/>
  <c r="J233" i="1"/>
  <c r="J225" i="1"/>
  <c r="J217" i="1"/>
  <c r="J209" i="1"/>
  <c r="J201" i="1"/>
  <c r="J193" i="1"/>
  <c r="J185" i="1"/>
  <c r="J177" i="1"/>
  <c r="J169" i="1"/>
  <c r="J161" i="1"/>
  <c r="J153" i="1"/>
  <c r="J145" i="1"/>
  <c r="J137" i="1"/>
  <c r="J129" i="1"/>
  <c r="J121" i="1"/>
  <c r="J113" i="1"/>
  <c r="J105" i="1"/>
  <c r="J97" i="1"/>
  <c r="J89" i="1"/>
  <c r="J81" i="1"/>
  <c r="J73" i="1"/>
  <c r="J65" i="1"/>
  <c r="J57" i="1"/>
  <c r="J49" i="1"/>
  <c r="J424" i="1"/>
  <c r="J416" i="1"/>
  <c r="J408" i="1"/>
  <c r="J400" i="1"/>
  <c r="J392" i="1"/>
  <c r="J384" i="1"/>
  <c r="J376" i="1"/>
  <c r="J368" i="1"/>
  <c r="J360" i="1"/>
  <c r="J352" i="1"/>
  <c r="J344" i="1"/>
  <c r="J336" i="1"/>
  <c r="J328" i="1"/>
  <c r="J320" i="1"/>
  <c r="J312" i="1"/>
  <c r="J304" i="1"/>
  <c r="J296" i="1"/>
  <c r="J288" i="1"/>
  <c r="J280" i="1"/>
  <c r="J272" i="1"/>
  <c r="J264" i="1"/>
  <c r="J256" i="1"/>
  <c r="J248" i="1"/>
  <c r="J240" i="1"/>
  <c r="J232" i="1"/>
  <c r="J224" i="1"/>
  <c r="J216" i="1"/>
  <c r="J208" i="1"/>
  <c r="J200" i="1"/>
  <c r="J192" i="1"/>
  <c r="J184" i="1"/>
  <c r="J176" i="1"/>
  <c r="J168" i="1"/>
  <c r="J160" i="1"/>
  <c r="J152" i="1"/>
  <c r="J144" i="1"/>
  <c r="J136" i="1"/>
  <c r="J128" i="1"/>
  <c r="J120" i="1"/>
  <c r="J112" i="1"/>
  <c r="J104" i="1"/>
  <c r="J96" i="1"/>
  <c r="J88" i="1"/>
  <c r="J80" i="1"/>
  <c r="J72" i="1"/>
  <c r="J64" i="1"/>
  <c r="J56" i="1"/>
  <c r="J48" i="1"/>
  <c r="J447" i="1"/>
  <c r="J439" i="1"/>
  <c r="J431" i="1"/>
  <c r="J423" i="1"/>
  <c r="J415" i="1"/>
  <c r="J407" i="1"/>
  <c r="J399" i="1"/>
  <c r="J391" i="1"/>
  <c r="J383" i="1"/>
  <c r="J375" i="1"/>
  <c r="J367" i="1"/>
  <c r="J359" i="1"/>
  <c r="J351" i="1"/>
  <c r="J343" i="1"/>
  <c r="J335" i="1"/>
  <c r="J327" i="1"/>
  <c r="J319" i="1"/>
  <c r="J311" i="1"/>
  <c r="J303" i="1"/>
  <c r="J295" i="1"/>
  <c r="J287" i="1"/>
  <c r="J279" i="1"/>
  <c r="J271" i="1"/>
  <c r="J263" i="1"/>
  <c r="J255" i="1"/>
  <c r="J247" i="1"/>
  <c r="J239" i="1"/>
  <c r="J231" i="1"/>
  <c r="J223" i="1"/>
  <c r="J215" i="1"/>
  <c r="J207" i="1"/>
  <c r="J199" i="1"/>
  <c r="J191" i="1"/>
  <c r="J183" i="1"/>
  <c r="J175" i="1"/>
  <c r="J167" i="1"/>
  <c r="J159" i="1"/>
  <c r="J151" i="1"/>
  <c r="J143" i="1"/>
  <c r="J135" i="1"/>
  <c r="J127" i="1"/>
  <c r="J119" i="1"/>
  <c r="J111" i="1"/>
  <c r="J103" i="1"/>
  <c r="J95" i="1"/>
  <c r="J87" i="1"/>
  <c r="J79" i="1"/>
  <c r="J71" i="1"/>
  <c r="J63" i="1"/>
  <c r="J55" i="1"/>
  <c r="J47" i="1"/>
  <c r="J446" i="1"/>
  <c r="J438" i="1"/>
  <c r="J430" i="1"/>
  <c r="J422" i="1"/>
  <c r="J414" i="1"/>
  <c r="J406" i="1"/>
  <c r="J398" i="1"/>
  <c r="J390" i="1"/>
  <c r="J382" i="1"/>
  <c r="J374" i="1"/>
  <c r="J366" i="1"/>
  <c r="J358" i="1"/>
  <c r="J350" i="1"/>
  <c r="J342" i="1"/>
  <c r="J334" i="1"/>
  <c r="J326" i="1"/>
  <c r="J318" i="1"/>
  <c r="J310" i="1"/>
  <c r="J302" i="1"/>
  <c r="J294" i="1"/>
  <c r="J286" i="1"/>
  <c r="J278" i="1"/>
  <c r="J270" i="1"/>
  <c r="J262" i="1"/>
  <c r="J254" i="1"/>
  <c r="J246" i="1"/>
  <c r="J238" i="1"/>
  <c r="J230" i="1"/>
  <c r="J222" i="1"/>
  <c r="J206" i="1"/>
  <c r="J198" i="1"/>
  <c r="J190" i="1"/>
  <c r="J182" i="1"/>
  <c r="J174" i="1"/>
  <c r="J166" i="1"/>
  <c r="J158" i="1"/>
  <c r="J150" i="1"/>
  <c r="J142" i="1"/>
  <c r="J134" i="1"/>
  <c r="J126" i="1"/>
  <c r="J118" i="1"/>
  <c r="J110" i="1"/>
  <c r="J102" i="1"/>
  <c r="J94" i="1"/>
  <c r="J86" i="1"/>
  <c r="J78" i="1"/>
  <c r="J70" i="1"/>
  <c r="J62" i="1"/>
  <c r="J54" i="1"/>
  <c r="J46" i="1"/>
  <c r="J445" i="1"/>
  <c r="J437" i="1"/>
  <c r="J429" i="1"/>
  <c r="J421" i="1"/>
  <c r="J413" i="1"/>
  <c r="J405" i="1"/>
  <c r="J397" i="1"/>
  <c r="J389" i="1"/>
  <c r="J381" i="1"/>
  <c r="J373" i="1"/>
  <c r="J365" i="1"/>
  <c r="J357" i="1"/>
  <c r="J349" i="1"/>
  <c r="J341" i="1"/>
  <c r="J333" i="1"/>
  <c r="J325" i="1"/>
  <c r="J317" i="1"/>
  <c r="J309" i="1"/>
  <c r="J301" i="1"/>
  <c r="J293" i="1"/>
  <c r="J285" i="1"/>
  <c r="J277" i="1"/>
  <c r="J269" i="1"/>
  <c r="J261" i="1"/>
  <c r="J253" i="1"/>
  <c r="J245" i="1"/>
  <c r="J229" i="1"/>
  <c r="J221" i="1"/>
  <c r="J213" i="1"/>
  <c r="J205" i="1"/>
  <c r="J197" i="1"/>
  <c r="J189" i="1"/>
  <c r="J181" i="1"/>
  <c r="J163" i="1"/>
  <c r="J444" i="1"/>
  <c r="J436" i="1"/>
  <c r="J428" i="1"/>
  <c r="J420" i="1"/>
  <c r="J412" i="1"/>
  <c r="J404" i="1"/>
  <c r="J396" i="1"/>
  <c r="J388" i="1"/>
  <c r="J380" i="1"/>
  <c r="J372" i="1"/>
  <c r="J364" i="1"/>
  <c r="J356" i="1"/>
  <c r="J348" i="1"/>
  <c r="J340" i="1"/>
  <c r="J332" i="1"/>
  <c r="J324" i="1"/>
  <c r="J316" i="1"/>
  <c r="J308" i="1"/>
  <c r="J300" i="1"/>
  <c r="J292" i="1"/>
  <c r="J284" i="1"/>
  <c r="J276" i="1"/>
  <c r="J268" i="1"/>
  <c r="J260" i="1"/>
  <c r="J252" i="1"/>
  <c r="J244" i="1"/>
  <c r="J236" i="1"/>
  <c r="J228" i="1"/>
  <c r="J220" i="1"/>
  <c r="J212" i="1"/>
  <c r="J204" i="1"/>
  <c r="J196" i="1"/>
  <c r="J188" i="1"/>
  <c r="J180" i="1"/>
  <c r="J172" i="1"/>
  <c r="J164" i="1"/>
  <c r="J156" i="1"/>
  <c r="J148" i="1"/>
  <c r="J140" i="1"/>
  <c r="J132" i="1"/>
  <c r="J124" i="1"/>
  <c r="J116" i="1"/>
  <c r="J108" i="1"/>
  <c r="J100" i="1"/>
  <c r="J92" i="1"/>
  <c r="J84" i="1"/>
  <c r="J76" i="1"/>
  <c r="J68" i="1"/>
  <c r="J60" i="1"/>
  <c r="J52" i="1"/>
  <c r="J99" i="1"/>
  <c r="H214" i="1"/>
  <c r="H237" i="1"/>
  <c r="J173" i="1"/>
  <c r="J165" i="1"/>
  <c r="J157" i="1"/>
  <c r="J149" i="1"/>
  <c r="J141" i="1"/>
  <c r="J133" i="1"/>
  <c r="J125" i="1"/>
  <c r="J117" i="1"/>
  <c r="J109" i="1"/>
  <c r="J101" i="1"/>
  <c r="J93" i="1"/>
  <c r="J85" i="1"/>
  <c r="J77" i="1"/>
  <c r="J69" i="1"/>
  <c r="J61" i="1"/>
  <c r="J53" i="1"/>
  <c r="H45" i="1"/>
  <c r="J44" i="1"/>
  <c r="H44" i="1"/>
  <c r="D13" i="1"/>
  <c r="J448" i="1" l="1"/>
  <c r="J237" i="1"/>
  <c r="N43" i="1" s="1"/>
  <c r="J45" i="1"/>
  <c r="D38" i="1" s="1"/>
  <c r="D37" i="1"/>
  <c r="J214" i="1"/>
  <c r="H44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<sst xmlns="http://schemas.openxmlformats.org/spreadsheetml/2006/main" count="10643" uniqueCount="3330">
  <si>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</si>
  <si>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</si>
  <si>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</si>
  <si>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</si>
  <si>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</si>
  <si>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</si>
  <si>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</si>
  <si>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</si>
  <si>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равен максимум цены закрытия?</t>
  </si>
  <si>
    <t>Чему равна дисперсия цены закрытия?</t>
  </si>
  <si>
    <t>Какова асимметрия дневной доходности акции?</t>
  </si>
  <si>
    <t>Каково стандартное отклонение дневной доходности акции?</t>
  </si>
  <si>
    <t>Чему равна третья квартиль (КВАРТИЛЬ.ВКЛ) объема торгов?</t>
  </si>
  <si>
    <t>Чему равен минимум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</si>
  <si>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</si>
  <si>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</si>
  <si>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Канада больше 31?</t>
  </si>
  <si>
    <t>Какова суммарная зарплата игроков с амплуа защитник 1995 года рождения ?</t>
  </si>
  <si>
    <t>Какова средняя зарплата игроков с гражданством Хорватия с фамилией на букву Р? (ошибку #ДЕЛ/0 замените на 0)</t>
  </si>
  <si>
    <t>Каков возраст игрока под номером 1253?</t>
  </si>
  <si>
    <t>Под каким номером в списке идет игрок Родионов Александр С.? (первое вхождение)</t>
  </si>
  <si>
    <t>Используя данные с листа Текст, ответьте на вопросы (каждый вопрос - 1 балл)</t>
  </si>
  <si>
    <t>Какова длина текста?</t>
  </si>
  <si>
    <t>Какой фрагмент текста содержится с 933 по 942 символ включительно?</t>
  </si>
  <si>
    <t>На какой позиции первый раз встречается символ }? (регистр важен)</t>
  </si>
  <si>
    <t>Какова будет длина текста, если убрать все запятые?</t>
  </si>
  <si>
    <t>Сколько всего раз в тексте встречается символ r? (регистр важен)</t>
  </si>
  <si>
    <t>Если сделать все буквы строчными, на какой позиции первый раз встретится символ 3?</t>
  </si>
  <si>
    <t>Используя данные с листа Продажи, ответьте на вопросы (каждый вопрос - 1 балл)</t>
  </si>
  <si>
    <t>Сколько заказов было сделано в мае?</t>
  </si>
  <si>
    <t>Какая доля от общего количества заказов приходится на воскресенья?</t>
  </si>
  <si>
    <t>На какую сумму (без учета скидки) было продано чая с 2015-01-07 по 2020-05-23 включительно?</t>
  </si>
  <si>
    <t>На какую сумму (с учетом скидки) в среднем продается товара в первую декаду месяца?  (ошибку #ДЕЛ/0 замените на 0)</t>
  </si>
  <si>
    <t>Сколько кг наименования Цветок с ароматом персика  было заказано в 2019 году?</t>
  </si>
  <si>
    <t>Какова средняя скидка (десятичная дробь) по продажам в категории Белый чай c 8-й по 36-ю неделю года включительно? (Номер недели по ISO, ошибку #ДЕЛ/0 замените на 0)</t>
  </si>
  <si>
    <t>Используя данные с листа Массив, ответьте на вопросы (каждый вопрос - 1 балл).Под первой строкой/столбцом массива понимются координаты ячейки, где содержится крайнее левое верхнее значение</t>
  </si>
  <si>
    <t>Какова сумма 13ти наименьших элементов в столбце номер 31?</t>
  </si>
  <si>
    <t>Какое значение содержится на пересечении строки номер 28 и столбца номер 8?</t>
  </si>
  <si>
    <t>Чему равно скалярное произведение сроки номер 22 и столбца номер 22?</t>
  </si>
  <si>
    <t>В какой(ом) столбце массива находится наибольшее значение в строке номер 15?</t>
  </si>
  <si>
    <t>Сколько четных значений в массиве?</t>
  </si>
  <si>
    <t>Чему равна сумма квадратов разностей элементов строки номер 25 и столбца номер 9?</t>
  </si>
  <si>
    <t>Используя данные с листов Акции и Сделки, ответьте на вопросы (макс сумма баллов - 30)</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</si>
  <si>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</si>
  <si>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</si>
  <si>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созданной на листе Задание (этот лист) сводной таблицы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</si>
  <si>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r=4.53% , определите чистую приведенную стоимость всех денежных потоков на дату 2015-03-26.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</si>
  <si>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</si>
  <si>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</si>
  <si>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</si>
  <si>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</si>
  <si>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</si>
  <si>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</si>
  <si>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ABMD</t>
  </si>
  <si>
    <t>Фамилия, имя</t>
  </si>
  <si>
    <t>Амплуа</t>
  </si>
  <si>
    <t>Дата рождения</t>
  </si>
  <si>
    <t>Возраст</t>
  </si>
  <si>
    <t>Гражданство</t>
  </si>
  <si>
    <t>Зарплата</t>
  </si>
  <si>
    <t>Юшков Максим</t>
  </si>
  <si>
    <t>нападающий</t>
  </si>
  <si>
    <t>4 Апреля 1985</t>
  </si>
  <si>
    <t>Россия</t>
  </si>
  <si>
    <t>Цингел Лукаш</t>
  </si>
  <si>
    <t>10 Июня 1992</t>
  </si>
  <si>
    <t>Словакия</t>
  </si>
  <si>
    <t>Усенко Александр</t>
  </si>
  <si>
    <t>11 Февраля 1986</t>
  </si>
  <si>
    <t>Беларусь</t>
  </si>
  <si>
    <t>Андрющенко Вячеслав</t>
  </si>
  <si>
    <t>4 Июля 1989</t>
  </si>
  <si>
    <t>Николаев Илья</t>
  </si>
  <si>
    <t>20 Января 1994</t>
  </si>
  <si>
    <t>Калинин Дмитрий</t>
  </si>
  <si>
    <t>защитник</t>
  </si>
  <si>
    <t>22 Июля 1980</t>
  </si>
  <si>
    <t>Вейнхандль Маттиас</t>
  </si>
  <si>
    <t>1 Июня 1980</t>
  </si>
  <si>
    <t>Швеция</t>
  </si>
  <si>
    <t>Корягин Глеб</t>
  </si>
  <si>
    <t>6 Августа 1994</t>
  </si>
  <si>
    <t>Альшевский Ярослав</t>
  </si>
  <si>
    <t>9 Мая 1991</t>
  </si>
  <si>
    <t>Вольский Войтек</t>
  </si>
  <si>
    <t>24 Февраля 1986</t>
  </si>
  <si>
    <t>Польша</t>
  </si>
  <si>
    <t>Столлери Карл</t>
  </si>
  <si>
    <t>21 Ноября 1987</t>
  </si>
  <si>
    <t>Канада</t>
  </si>
  <si>
    <t>Спиридонов Максим</t>
  </si>
  <si>
    <t>7 Апреля 1978</t>
  </si>
  <si>
    <t>Зайцев Никита</t>
  </si>
  <si>
    <t>29 Октября 1991</t>
  </si>
  <si>
    <t>Гуляев Иван</t>
  </si>
  <si>
    <t>18 Марта 1989</t>
  </si>
  <si>
    <t>Фрейбергс Ральфс</t>
  </si>
  <si>
    <t>17 Мая 1991</t>
  </si>
  <si>
    <t>Латвия</t>
  </si>
  <si>
    <t>Беляев Михаил</t>
  </si>
  <si>
    <t>17 Января 1998</t>
  </si>
  <si>
    <t>Балдин Кирилл</t>
  </si>
  <si>
    <t>27 Февраля 1998</t>
  </si>
  <si>
    <t>Карле Мэтью</t>
  </si>
  <si>
    <t>30 Сентября 1987</t>
  </si>
  <si>
    <t>Петтерссон Фредрик</t>
  </si>
  <si>
    <t>10 Июня 1987</t>
  </si>
  <si>
    <t>Бен-Амор Семир</t>
  </si>
  <si>
    <t>6 Мая 1982</t>
  </si>
  <si>
    <t>Финляндия</t>
  </si>
  <si>
    <t>Шаров Александр П.</t>
  </si>
  <si>
    <t>23 Июня 1995</t>
  </si>
  <si>
    <t>Лессио Лукас</t>
  </si>
  <si>
    <t>23 Января 1993</t>
  </si>
  <si>
    <t>Фомин Леонид</t>
  </si>
  <si>
    <t>вратарь</t>
  </si>
  <si>
    <t>5 Мая 1996</t>
  </si>
  <si>
    <t>Батлер Бобби</t>
  </si>
  <si>
    <t>26 Апреля 1987</t>
  </si>
  <si>
    <t>США</t>
  </si>
  <si>
    <t>Гелашвили Георгий</t>
  </si>
  <si>
    <t>30 Августа 1983</t>
  </si>
  <si>
    <t>Перро Натан</t>
  </si>
  <si>
    <t>8 Декабря 1976</t>
  </si>
  <si>
    <t>Талая Роопе</t>
  </si>
  <si>
    <t>2 Августа 1988</t>
  </si>
  <si>
    <t>Кара Владислав</t>
  </si>
  <si>
    <t>20 Апреля 1998</t>
  </si>
  <si>
    <t>Веханен Петри</t>
  </si>
  <si>
    <t>9 Октября 1977</t>
  </si>
  <si>
    <t>Самонов Александр</t>
  </si>
  <si>
    <t>23 Августа 1995</t>
  </si>
  <si>
    <t>Палушай Аарон</t>
  </si>
  <si>
    <t>7 Сентября 1989</t>
  </si>
  <si>
    <t>Харытинский Сергей</t>
  </si>
  <si>
    <t>27 Января 1995</t>
  </si>
  <si>
    <t>Крог Джейсон</t>
  </si>
  <si>
    <t>9 Октября 1975</t>
  </si>
  <si>
    <t>Борисов Сергей</t>
  </si>
  <si>
    <t>18 Октября 1985</t>
  </si>
  <si>
    <t>Поляков Дмитрий</t>
  </si>
  <si>
    <t>23 Января 1985</t>
  </si>
  <si>
    <t>Фатеев Егор</t>
  </si>
  <si>
    <t>3 Ноября 1997</t>
  </si>
  <si>
    <t>Фиала Ондржей</t>
  </si>
  <si>
    <t>4 Ноября 1987</t>
  </si>
  <si>
    <t>Чехия</t>
  </si>
  <si>
    <t>Гедера Томаш</t>
  </si>
  <si>
    <t>7 Ноября 1998</t>
  </si>
  <si>
    <t>Демидов Николай</t>
  </si>
  <si>
    <t>16 Ноября 1995</t>
  </si>
  <si>
    <t>Куляш Денис</t>
  </si>
  <si>
    <t>31 Мая 1983</t>
  </si>
  <si>
    <t>Песонен Янне</t>
  </si>
  <si>
    <t>11 Мая 1982</t>
  </si>
  <si>
    <t>Гюмер Франк</t>
  </si>
  <si>
    <t>7 Июня 1996</t>
  </si>
  <si>
    <t>Щадилов Игорь</t>
  </si>
  <si>
    <t>7 Июня 1980</t>
  </si>
  <si>
    <t>Сидоров Михаил</t>
  </si>
  <si>
    <t>25 Июня 1997</t>
  </si>
  <si>
    <t>Родионов Александр С.</t>
  </si>
  <si>
    <t>16 Августа 1995</t>
  </si>
  <si>
    <t>Земченко Игнат</t>
  </si>
  <si>
    <t>24 Апреля 1992</t>
  </si>
  <si>
    <t>Тихомиров Андрей</t>
  </si>
  <si>
    <t>30 Июня 1995</t>
  </si>
  <si>
    <t>Рамстедт Тему</t>
  </si>
  <si>
    <t>9 Декабря 1987</t>
  </si>
  <si>
    <t>Олвер Марк</t>
  </si>
  <si>
    <t>1 Января 1988</t>
  </si>
  <si>
    <t>Кривда Виталий</t>
  </si>
  <si>
    <t>13 Декабря 1992</t>
  </si>
  <si>
    <t>Маккарти Стив</t>
  </si>
  <si>
    <t>3 Февраля 1981</t>
  </si>
  <si>
    <t>Коларж Ян</t>
  </si>
  <si>
    <t>21 Марта 1981</t>
  </si>
  <si>
    <t>Егоршев Станислав</t>
  </si>
  <si>
    <t>21 Сентября 1987</t>
  </si>
  <si>
    <t>Зюзякин Максим</t>
  </si>
  <si>
    <t>13 Января 1991</t>
  </si>
  <si>
    <t>Варг Томми</t>
  </si>
  <si>
    <t>19 Декабря 1986</t>
  </si>
  <si>
    <t>Немолодышев Сергей</t>
  </si>
  <si>
    <t>30 Марта 1985</t>
  </si>
  <si>
    <t>Чубукин Никита</t>
  </si>
  <si>
    <t>7 Августа 1994</t>
  </si>
  <si>
    <t>Мяенпя Микко</t>
  </si>
  <si>
    <t>19 Апреля 1983</t>
  </si>
  <si>
    <t>Романов Иван</t>
  </si>
  <si>
    <t>20 Января 1998</t>
  </si>
  <si>
    <t>Рачинский Яков</t>
  </si>
  <si>
    <t>31 Января 1980</t>
  </si>
  <si>
    <t>Гарон Мэтью</t>
  </si>
  <si>
    <t>9 Января 1978</t>
  </si>
  <si>
    <t>Агеев Иван</t>
  </si>
  <si>
    <t>8 Апреля 1990</t>
  </si>
  <si>
    <t>Нискала Янне</t>
  </si>
  <si>
    <t>22 Сентября 1981</t>
  </si>
  <si>
    <t>Кухтинов Роман</t>
  </si>
  <si>
    <t>1 Декабря 1975</t>
  </si>
  <si>
    <t>Порядин Павел</t>
  </si>
  <si>
    <t>21 Июля 1996</t>
  </si>
  <si>
    <t>Воробьёв Артём</t>
  </si>
  <si>
    <t>15 Июля 1993</t>
  </si>
  <si>
    <t>Халь Рику</t>
  </si>
  <si>
    <t>1 Ноября 1980</t>
  </si>
  <si>
    <t>Мёрли Мэтт</t>
  </si>
  <si>
    <t>17 Декабря 1979</t>
  </si>
  <si>
    <t>Рясенский Евгений</t>
  </si>
  <si>
    <t>18 Июля 1987</t>
  </si>
  <si>
    <t>Угольников Антон</t>
  </si>
  <si>
    <t>27 Июня 1996</t>
  </si>
  <si>
    <t>Сидякин Андрей</t>
  </si>
  <si>
    <t>20 Января 1979</t>
  </si>
  <si>
    <t>Акимов Сергей</t>
  </si>
  <si>
    <t>15 Октября 1976</t>
  </si>
  <si>
    <t>Макаров Андрей</t>
  </si>
  <si>
    <t>20 Апреля 1993</t>
  </si>
  <si>
    <t>Пивко Либор</t>
  </si>
  <si>
    <t>29 Марта 1980</t>
  </si>
  <si>
    <t>Берестнев Алексей</t>
  </si>
  <si>
    <t>12 Апреля 1991</t>
  </si>
  <si>
    <t>Шварни Иван</t>
  </si>
  <si>
    <t>31 Октября 1984</t>
  </si>
  <si>
    <t>Талалуев Илья</t>
  </si>
  <si>
    <t>28 Января 1998</t>
  </si>
  <si>
    <t>Лихотников Артём</t>
  </si>
  <si>
    <t>11 Мая 1994</t>
  </si>
  <si>
    <t>Казахстан</t>
  </si>
  <si>
    <t>Дравецки Владимир</t>
  </si>
  <si>
    <t>3 Июня 1985</t>
  </si>
  <si>
    <t>Еглич Жига</t>
  </si>
  <si>
    <t>24 Февраля 1988</t>
  </si>
  <si>
    <t>Словения</t>
  </si>
  <si>
    <t>Дойч Адам</t>
  </si>
  <si>
    <t>22 Мая 1995</t>
  </si>
  <si>
    <t>Филоненко Андрей</t>
  </si>
  <si>
    <t>5 Мая 1995</t>
  </si>
  <si>
    <t>Добрышкин Юрий</t>
  </si>
  <si>
    <t>19 Июля 1979</t>
  </si>
  <si>
    <t>Брейчак Ян</t>
  </si>
  <si>
    <t>29 Июня 1989</t>
  </si>
  <si>
    <t>Махановский Павел</t>
  </si>
  <si>
    <t>2 Сентября 1993</t>
  </si>
  <si>
    <t>Люткевич Виталий</t>
  </si>
  <si>
    <t>4 Апреля 1980</t>
  </si>
  <si>
    <t>Бородкин Артём</t>
  </si>
  <si>
    <t>11 Октября 1991</t>
  </si>
  <si>
    <t>Хиршовиц Ким</t>
  </si>
  <si>
    <t>9 Мая 1982</t>
  </si>
  <si>
    <t>Белоконь Сергей</t>
  </si>
  <si>
    <t>25 Августа 1988</t>
  </si>
  <si>
    <t>Рот Владимир</t>
  </si>
  <si>
    <t>25 Июня 1990</t>
  </si>
  <si>
    <t>Сорокин Олег</t>
  </si>
  <si>
    <t>4 Января 1974</t>
  </si>
  <si>
    <t>Штястни Ян</t>
  </si>
  <si>
    <t>30 Сентября 1982</t>
  </si>
  <si>
    <t>Берзиньш Даниелс</t>
  </si>
  <si>
    <t>6 Февраля 1999</t>
  </si>
  <si>
    <t>Михнов Андрей</t>
  </si>
  <si>
    <t>26 Ноября 1983</t>
  </si>
  <si>
    <t>Рогачёв Степан</t>
  </si>
  <si>
    <t>9 Мая 1995</t>
  </si>
  <si>
    <t>Юдов Егор</t>
  </si>
  <si>
    <t>8 Марта 1995</t>
  </si>
  <si>
    <t>Набоков Евгений</t>
  </si>
  <si>
    <t>25 Июля 1975</t>
  </si>
  <si>
    <t>Журавлёв Владимир</t>
  </si>
  <si>
    <t>4 Октября 1997</t>
  </si>
  <si>
    <t>Литовченко Вячеслав</t>
  </si>
  <si>
    <t>7 Января 1990</t>
  </si>
  <si>
    <t>Рантаескола Юлиус</t>
  </si>
  <si>
    <t>22 Марта 1993</t>
  </si>
  <si>
    <t>Каблуков Илья</t>
  </si>
  <si>
    <t>18 Января 1988</t>
  </si>
  <si>
    <t>Жульдиков Владимир</t>
  </si>
  <si>
    <t>11 Июня 1994</t>
  </si>
  <si>
    <t>Наместников Егор</t>
  </si>
  <si>
    <t>5 Апреля 1992</t>
  </si>
  <si>
    <t>Аншаков Сергей</t>
  </si>
  <si>
    <t>13 Января 1984</t>
  </si>
  <si>
    <t>Шаров Александр А.</t>
  </si>
  <si>
    <t>5 Ноября 1995</t>
  </si>
  <si>
    <t>Бенуа Андре</t>
  </si>
  <si>
    <t>6 Января 1984</t>
  </si>
  <si>
    <t>Лэмпмэн Брайс</t>
  </si>
  <si>
    <t>31 Августа 1982</t>
  </si>
  <si>
    <t>Барбашев Сергей</t>
  </si>
  <si>
    <t>26 Июля 1992</t>
  </si>
  <si>
    <t>Бердников Вадим</t>
  </si>
  <si>
    <t>7 Июля 1987</t>
  </si>
  <si>
    <t>Бачурин Денис</t>
  </si>
  <si>
    <t>7 Июня 1991</t>
  </si>
  <si>
    <t>Закарлюкин Алексей</t>
  </si>
  <si>
    <t>28 Февраля 1995</t>
  </si>
  <si>
    <t>Рыспаев Дамир</t>
  </si>
  <si>
    <t>25 Апреля 1995</t>
  </si>
  <si>
    <t>Осипов Максим</t>
  </si>
  <si>
    <t>15 Апреля 1980</t>
  </si>
  <si>
    <t>Павлик Филип</t>
  </si>
  <si>
    <t>20 Июля 1992</t>
  </si>
  <si>
    <t>Тернавский Артём</t>
  </si>
  <si>
    <t>2 Июня 1983</t>
  </si>
  <si>
    <t>Костин Денис</t>
  </si>
  <si>
    <t>21 Июня 1995</t>
  </si>
  <si>
    <t>Снек Ере</t>
  </si>
  <si>
    <t>5 Мая 1994</t>
  </si>
  <si>
    <t>Дево Андре</t>
  </si>
  <si>
    <t>23 Февраля 1984</t>
  </si>
  <si>
    <t>Парлетт Блэйк</t>
  </si>
  <si>
    <t>13 Мая 1989</t>
  </si>
  <si>
    <t>Жихарев Антон</t>
  </si>
  <si>
    <t>Балинскис Увис</t>
  </si>
  <si>
    <t>1 Августа 1996</t>
  </si>
  <si>
    <t>Широков Максим</t>
  </si>
  <si>
    <t>13 Декабря 1982</t>
  </si>
  <si>
    <t>Коровкин Никита</t>
  </si>
  <si>
    <t>3 Декабря 1983</t>
  </si>
  <si>
    <t>Дыбленко Ярослав</t>
  </si>
  <si>
    <t>28 Декабря 1993</t>
  </si>
  <si>
    <t>Петерссон Андре</t>
  </si>
  <si>
    <t>11 Сентября 1990</t>
  </si>
  <si>
    <t>Ружичка Мартин</t>
  </si>
  <si>
    <t>15 Декабря 1985</t>
  </si>
  <si>
    <t>Моренец Антон</t>
  </si>
  <si>
    <t>30 Января 1996</t>
  </si>
  <si>
    <t>Никифоров Евгений</t>
  </si>
  <si>
    <t>20 Марта 1993</t>
  </si>
  <si>
    <t>Хохлов Илья</t>
  </si>
  <si>
    <t>20 Октября 1994</t>
  </si>
  <si>
    <t>Редлихс Екабс</t>
  </si>
  <si>
    <t>29 Марта 1982</t>
  </si>
  <si>
    <t>Алёшин Егор</t>
  </si>
  <si>
    <t>6 Февраля 1992</t>
  </si>
  <si>
    <t>О'Коннор Райан</t>
  </si>
  <si>
    <t>12 Января 1992</t>
  </si>
  <si>
    <t>Рассейкин Максим</t>
  </si>
  <si>
    <t>26 Апреля 1998</t>
  </si>
  <si>
    <t>Пилипенко Кирилл</t>
  </si>
  <si>
    <t>23 Сентября 1996</t>
  </si>
  <si>
    <t>Йордан Михал</t>
  </si>
  <si>
    <t>17 Июля 1990</t>
  </si>
  <si>
    <t>Малков Андрей</t>
  </si>
  <si>
    <t>29 Апреля 1973</t>
  </si>
  <si>
    <t>Ефремов Владислав</t>
  </si>
  <si>
    <t>1 Августа 1995</t>
  </si>
  <si>
    <t>Штястни Андрей</t>
  </si>
  <si>
    <t>24 Января 1991</t>
  </si>
  <si>
    <t>Сильницкий Юрий</t>
  </si>
  <si>
    <t>14 Января 1992</t>
  </si>
  <si>
    <t>Шкоула Мартин</t>
  </si>
  <si>
    <t>28 Октября 1979</t>
  </si>
  <si>
    <t>Шикин Дмитрий</t>
  </si>
  <si>
    <t>28 Августа 1991</t>
  </si>
  <si>
    <t>Сёмин Дмитрий</t>
  </si>
  <si>
    <t>14 Августа 1983</t>
  </si>
  <si>
    <t>Стасенко Николай</t>
  </si>
  <si>
    <t>15 Февраля 1987</t>
  </si>
  <si>
    <t>Вилкойтс Раймондс</t>
  </si>
  <si>
    <t>10 Апреля 1990</t>
  </si>
  <si>
    <t>Биезайс Элвийс</t>
  </si>
  <si>
    <t>30 Июня 1991</t>
  </si>
  <si>
    <t>Ржепик Михал</t>
  </si>
  <si>
    <t>31 Декабря 1988</t>
  </si>
  <si>
    <t>Антропов Александр</t>
  </si>
  <si>
    <t>16 Августа 1990</t>
  </si>
  <si>
    <t>Кудашев Данил</t>
  </si>
  <si>
    <t>10 Ноября 1996</t>
  </si>
  <si>
    <t>Торченюк Александр</t>
  </si>
  <si>
    <t>25 Мая 1991</t>
  </si>
  <si>
    <t>Рябыкин Дмитрий</t>
  </si>
  <si>
    <t>24 Марта 1976</t>
  </si>
  <si>
    <t>Скотт Трэвис</t>
  </si>
  <si>
    <t>14 Сентября 1975</t>
  </si>
  <si>
    <t>Глазунов Станислав</t>
  </si>
  <si>
    <t>14 Мая 1992</t>
  </si>
  <si>
    <t>Бочаров Иван</t>
  </si>
  <si>
    <t>18 Мая 1995</t>
  </si>
  <si>
    <t>Ситников Виталий</t>
  </si>
  <si>
    <t>20 Октября 1981</t>
  </si>
  <si>
    <t>Лампер Патрик</t>
  </si>
  <si>
    <t>10 Марта 1993</t>
  </si>
  <si>
    <t>Авотиньш Угис</t>
  </si>
  <si>
    <t>18 Апреля 1986</t>
  </si>
  <si>
    <t>Налимов Иван</t>
  </si>
  <si>
    <t>12 Марта 1994</t>
  </si>
  <si>
    <t>Знахаренко Дмитрий</t>
  </si>
  <si>
    <t>4 Августа 1993</t>
  </si>
  <si>
    <t>Выглазов Никита</t>
  </si>
  <si>
    <t>20 Октября 1985</t>
  </si>
  <si>
    <t>Дударев Дмитрий</t>
  </si>
  <si>
    <t>23 Февраля 1976</t>
  </si>
  <si>
    <t>Чаянек Петр</t>
  </si>
  <si>
    <t>18 Августа 1975</t>
  </si>
  <si>
    <t>Койвисто Тони</t>
  </si>
  <si>
    <t>5 Ноября 1982</t>
  </si>
  <si>
    <t>Плотников Александр</t>
  </si>
  <si>
    <t>12 Октября 1990</t>
  </si>
  <si>
    <t>Гусев Владимир</t>
  </si>
  <si>
    <t>24 Ноября 1982</t>
  </si>
  <si>
    <t>Щербина Александр</t>
  </si>
  <si>
    <t>6 Августа 1988</t>
  </si>
  <si>
    <t>Горшков Александр</t>
  </si>
  <si>
    <t>10 Января 1991</t>
  </si>
  <si>
    <t>Жайлауов Талгат</t>
  </si>
  <si>
    <t>7 Июля 1985</t>
  </si>
  <si>
    <t>Мокшанцев Александр</t>
  </si>
  <si>
    <t>17 Февраля 1995</t>
  </si>
  <si>
    <t>Грабовский Михаил</t>
  </si>
  <si>
    <t>31 Января 1984</t>
  </si>
  <si>
    <t>Любимов Роман</t>
  </si>
  <si>
    <t>1 Июня 1992</t>
  </si>
  <si>
    <t>Насонов Владислав</t>
  </si>
  <si>
    <t>10 Мая 1997</t>
  </si>
  <si>
    <t>Прусек Мартин</t>
  </si>
  <si>
    <t>11 Декабря 1975</t>
  </si>
  <si>
    <t>Пупков Евгений</t>
  </si>
  <si>
    <t>18 Января 1976</t>
  </si>
  <si>
    <t>Исаев Максим</t>
  </si>
  <si>
    <t>21 Марта 1989</t>
  </si>
  <si>
    <t>Гаврилов Андрей</t>
  </si>
  <si>
    <t>8 Ноября 1987</t>
  </si>
  <si>
    <t>Джильяти Стефано</t>
  </si>
  <si>
    <t>7 Октября 1987</t>
  </si>
  <si>
    <t>Италия</t>
  </si>
  <si>
    <t>Свечников Евгений</t>
  </si>
  <si>
    <t>31 Октября 1996</t>
  </si>
  <si>
    <t>Бондарев Алексей</t>
  </si>
  <si>
    <t>9 Января 1983</t>
  </si>
  <si>
    <t>Овчинников Максим</t>
  </si>
  <si>
    <t>16 Февраля 1981</t>
  </si>
  <si>
    <t>Фернхольм Даниэль</t>
  </si>
  <si>
    <t>20 Декабря 1983</t>
  </si>
  <si>
    <t>Бабинцев Семён</t>
  </si>
  <si>
    <t>8 Октября 1994</t>
  </si>
  <si>
    <t>Скрынник Александр</t>
  </si>
  <si>
    <t>26 Июля 1991</t>
  </si>
  <si>
    <t>Антоновский Илья</t>
  </si>
  <si>
    <t>3 Июля 1989</t>
  </si>
  <si>
    <t>Лусениус Никлас</t>
  </si>
  <si>
    <t>3 Мая 1989</t>
  </si>
  <si>
    <t>Игнатушкин Игорь</t>
  </si>
  <si>
    <t>7 Апреля 1984</t>
  </si>
  <si>
    <t>Зайнуллин Руслан</t>
  </si>
  <si>
    <t>14 Февраля 1982</t>
  </si>
  <si>
    <t>Аронсон Тэйлор</t>
  </si>
  <si>
    <t>30 Декабря 1991</t>
  </si>
  <si>
    <t>Марков Даниил</t>
  </si>
  <si>
    <t>30 Июля 1976</t>
  </si>
  <si>
    <t>Тимашов Николай</t>
  </si>
  <si>
    <t>3 Мая 1994</t>
  </si>
  <si>
    <t>Упитис Юрис</t>
  </si>
  <si>
    <t>16 Июня 1991</t>
  </si>
  <si>
    <t>Анисимов Артём</t>
  </si>
  <si>
    <t>24 Мая 1988</t>
  </si>
  <si>
    <t>Никитин Никита</t>
  </si>
  <si>
    <t>16 Июня 1986</t>
  </si>
  <si>
    <t>Филипп Радек</t>
  </si>
  <si>
    <t>12 Февраля 1977</t>
  </si>
  <si>
    <t>Камалов Никита</t>
  </si>
  <si>
    <t>8 Августа 1995</t>
  </si>
  <si>
    <t>Кондрашов Всеволод</t>
  </si>
  <si>
    <t>14 Августа 1993</t>
  </si>
  <si>
    <t>Шефер Нолан</t>
  </si>
  <si>
    <t>15 Января 1980</t>
  </si>
  <si>
    <t>Касутин Иван</t>
  </si>
  <si>
    <t>17 Октября 1986</t>
  </si>
  <si>
    <t>Желдаков Григорий</t>
  </si>
  <si>
    <t>11 Февраля 1992</t>
  </si>
  <si>
    <t>Владимиров Николай</t>
  </si>
  <si>
    <t>12 Ноября 1994</t>
  </si>
  <si>
    <t>Полинин Альберт</t>
  </si>
  <si>
    <t>13 Января 1989</t>
  </si>
  <si>
    <t>О'Доннелл Брендэн</t>
  </si>
  <si>
    <t>25 Июня 1992</t>
  </si>
  <si>
    <t>Возовик Дмитрий</t>
  </si>
  <si>
    <t>27 Декабря 1996</t>
  </si>
  <si>
    <t>Твердохлебов Сергей</t>
  </si>
  <si>
    <t>26 Января 1993</t>
  </si>
  <si>
    <t>Аалтонен Миро</t>
  </si>
  <si>
    <t>7 Июня 1993</t>
  </si>
  <si>
    <t>Угрюмов Евгений</t>
  </si>
  <si>
    <t>29 Апреля 1996</t>
  </si>
  <si>
    <t>Глызин Максим</t>
  </si>
  <si>
    <t>7 Января 1995</t>
  </si>
  <si>
    <t>Обухов Дмитрий</t>
  </si>
  <si>
    <t>9 Июля 1983</t>
  </si>
  <si>
    <t>Сварс Паулс</t>
  </si>
  <si>
    <t>11 Марта 1998</t>
  </si>
  <si>
    <t>Федотенко Руслан</t>
  </si>
  <si>
    <t>18 Января 1979</t>
  </si>
  <si>
    <t>Украина</t>
  </si>
  <si>
    <t>Разумняк Валентин</t>
  </si>
  <si>
    <t>20 Октября 1996</t>
  </si>
  <si>
    <t>Марек Давид</t>
  </si>
  <si>
    <t>15 Февраля 1991</t>
  </si>
  <si>
    <t>Прохоров Артём</t>
  </si>
  <si>
    <t>8 Февраля 1995</t>
  </si>
  <si>
    <t>Калинин Александр О.</t>
  </si>
  <si>
    <t>8 Февраля 1998</t>
  </si>
  <si>
    <t>Сушинский Максим</t>
  </si>
  <si>
    <t>1 Июля 1974</t>
  </si>
  <si>
    <t>Когалев Александр</t>
  </si>
  <si>
    <t>22 Мая 1994</t>
  </si>
  <si>
    <t>Хитер Кэлвин</t>
  </si>
  <si>
    <t>2 Ноября 1988</t>
  </si>
  <si>
    <t>Ренн Уильям</t>
  </si>
  <si>
    <t>16 Марта 1991</t>
  </si>
  <si>
    <t>Куусела Кристиан</t>
  </si>
  <si>
    <t>19 Февраля 1983</t>
  </si>
  <si>
    <t>Кругликов Иван</t>
  </si>
  <si>
    <t>16 Августа 1996</t>
  </si>
  <si>
    <t>Павлов Илья</t>
  </si>
  <si>
    <t>27 Августа 1991</t>
  </si>
  <si>
    <t>Шиафотдинов Камиль</t>
  </si>
  <si>
    <t>3 Октября 1994</t>
  </si>
  <si>
    <t>Соловьёв Александр</t>
  </si>
  <si>
    <t>8 Февраля 1989</t>
  </si>
  <si>
    <t>Цветков Алексей</t>
  </si>
  <si>
    <t>28 Августа 1981</t>
  </si>
  <si>
    <t>Бутылкин Павел</t>
  </si>
  <si>
    <t>22 Мая 1991</t>
  </si>
  <si>
    <t>Смит Дерек</t>
  </si>
  <si>
    <t>13 Октября 1984</t>
  </si>
  <si>
    <t>Бессонов Владимир</t>
  </si>
  <si>
    <t>22 Февраля 1990</t>
  </si>
  <si>
    <t>Курьянов Антон</t>
  </si>
  <si>
    <t>11 Марта 1983</t>
  </si>
  <si>
    <t>Бартович Милан</t>
  </si>
  <si>
    <t>9 Апреля 1981</t>
  </si>
  <si>
    <t>Михайлов Герман</t>
  </si>
  <si>
    <t>5 Декабря 1990</t>
  </si>
  <si>
    <t>Висневский Джеймс</t>
  </si>
  <si>
    <t>21 Февраля 1984</t>
  </si>
  <si>
    <t>Шавалеев Булат</t>
  </si>
  <si>
    <t>19 Сентября 1992</t>
  </si>
  <si>
    <t>Баранов Илья</t>
  </si>
  <si>
    <t>22 Сентября 1995</t>
  </si>
  <si>
    <t>Дедунов Павел</t>
  </si>
  <si>
    <t>Костур Матуш</t>
  </si>
  <si>
    <t>28 Марта 1980</t>
  </si>
  <si>
    <t>Акишин Дмитрий</t>
  </si>
  <si>
    <t>21 Апреля 1992</t>
  </si>
  <si>
    <t>Брюле Жильбер</t>
  </si>
  <si>
    <t>1 Января 1987</t>
  </si>
  <si>
    <t>Войнов Вячеслав</t>
  </si>
  <si>
    <t>15 Января 1990</t>
  </si>
  <si>
    <t>Баклунд Юхан</t>
  </si>
  <si>
    <t>24 Июля 1981</t>
  </si>
  <si>
    <t>О'Райли Райан</t>
  </si>
  <si>
    <t>7 Февраля 1991</t>
  </si>
  <si>
    <t>Стюарт Энтони</t>
  </si>
  <si>
    <t>5 Января 1985</t>
  </si>
  <si>
    <t>Стрельцов Василий</t>
  </si>
  <si>
    <t>31 Января 1990</t>
  </si>
  <si>
    <t>Недорост Вацлав</t>
  </si>
  <si>
    <t>16 Марта 1982</t>
  </si>
  <si>
    <t>Мартынов Егор</t>
  </si>
  <si>
    <t>15 Августа 1990</t>
  </si>
  <si>
    <t>Двуреченский Никита</t>
  </si>
  <si>
    <t>30 Июля 1991</t>
  </si>
  <si>
    <t>Арекаев Сергей</t>
  </si>
  <si>
    <t>22 Сентября 1978</t>
  </si>
  <si>
    <t>Яласваара Янне</t>
  </si>
  <si>
    <t>15 Апреля 1984</t>
  </si>
  <si>
    <t>Губарев Данил</t>
  </si>
  <si>
    <t>15 Октября 1991</t>
  </si>
  <si>
    <t>Сапрыкин Игорь</t>
  </si>
  <si>
    <t>30 Января 1992</t>
  </si>
  <si>
    <t>Жульдиков Никита</t>
  </si>
  <si>
    <t>Шевц Мартин</t>
  </si>
  <si>
    <t>23 Сентября 1981</t>
  </si>
  <si>
    <t>Васильев Александр И.</t>
  </si>
  <si>
    <t>16 Мая 1989</t>
  </si>
  <si>
    <t>Сопин Алексей</t>
  </si>
  <si>
    <t>4 Марта 1987</t>
  </si>
  <si>
    <t>Сигалет Джонатан</t>
  </si>
  <si>
    <t>12 Февраля 1986</t>
  </si>
  <si>
    <t>Пельтонен Вилле</t>
  </si>
  <si>
    <t>24 Мая 1973</t>
  </si>
  <si>
    <t>Мраз Бруно</t>
  </si>
  <si>
    <t>13 Апреля 1993</t>
  </si>
  <si>
    <t>Да Коста Стефан</t>
  </si>
  <si>
    <t>11 Июля 1989</t>
  </si>
  <si>
    <t>Франция</t>
  </si>
  <si>
    <t>Стулов Дмитрий</t>
  </si>
  <si>
    <t>2 Января 1994</t>
  </si>
  <si>
    <t>Литвиненко Алексей</t>
  </si>
  <si>
    <t>7 Марта 1980</t>
  </si>
  <si>
    <t>Хухтала Томми</t>
  </si>
  <si>
    <t>7 Декабря 1987</t>
  </si>
  <si>
    <t>Беляев Максим</t>
  </si>
  <si>
    <t>24 Августа 1979</t>
  </si>
  <si>
    <t>Нолан Дуглас</t>
  </si>
  <si>
    <t>5 Января 1976</t>
  </si>
  <si>
    <t>Лейтон Майкл</t>
  </si>
  <si>
    <t>19 Мая 1981</t>
  </si>
  <si>
    <t>Бондырев Игорь</t>
  </si>
  <si>
    <t>4 Июня 1997</t>
  </si>
  <si>
    <t>Ли Крис</t>
  </si>
  <si>
    <t>3 Октября 1980</t>
  </si>
  <si>
    <t>Полухин Александр</t>
  </si>
  <si>
    <t>19 Декабря 1988</t>
  </si>
  <si>
    <t>Свитов Александр</t>
  </si>
  <si>
    <t>3 Ноября 1982</t>
  </si>
  <si>
    <t>Шакич Марко</t>
  </si>
  <si>
    <t>13 Апреля 1994</t>
  </si>
  <si>
    <t>Хорватия</t>
  </si>
  <si>
    <t>Шталс Юрис</t>
  </si>
  <si>
    <t>8 Апреля 1982</t>
  </si>
  <si>
    <t>Зимин Николай</t>
  </si>
  <si>
    <t>25 Мая 1983</t>
  </si>
  <si>
    <t>Сопел Брент</t>
  </si>
  <si>
    <t>7 Января 1977</t>
  </si>
  <si>
    <t>Юханссон Магнус</t>
  </si>
  <si>
    <t>4 Сентября 1973</t>
  </si>
  <si>
    <t>Хартманис Томс</t>
  </si>
  <si>
    <t>12 Декабря 1987</t>
  </si>
  <si>
    <t>Рахманов Михаил</t>
  </si>
  <si>
    <t>27 Мая 1992</t>
  </si>
  <si>
    <t>Петров Алексей</t>
  </si>
  <si>
    <t>1 Февраля 1983</t>
  </si>
  <si>
    <t>Устинский Игорь</t>
  </si>
  <si>
    <t>14 Июня 1994</t>
  </si>
  <si>
    <t>Матоушек Томаш</t>
  </si>
  <si>
    <t>15 Июня 1992</t>
  </si>
  <si>
    <t>Шабунов Константин</t>
  </si>
  <si>
    <t>28 Декабря 1994</t>
  </si>
  <si>
    <t>Воронцов Алексей</t>
  </si>
  <si>
    <t>18 Января 1986</t>
  </si>
  <si>
    <t>Миклик Михел</t>
  </si>
  <si>
    <t>31 Июля 1982</t>
  </si>
  <si>
    <t>Принтз Давид</t>
  </si>
  <si>
    <t>24 Июля 1980</t>
  </si>
  <si>
    <t>Григоренко Евгений</t>
  </si>
  <si>
    <t>11 Августа 1992</t>
  </si>
  <si>
    <t>Хорак Роман</t>
  </si>
  <si>
    <t>21 Мая 1991</t>
  </si>
  <si>
    <t>Подлубошнов Павел</t>
  </si>
  <si>
    <t>20 Апреля 1997</t>
  </si>
  <si>
    <t>Маколей Кенни</t>
  </si>
  <si>
    <t>29 Апреля 1984</t>
  </si>
  <si>
    <t>Акмальдинов Александр</t>
  </si>
  <si>
    <t>23 Июня 1994</t>
  </si>
  <si>
    <t>Игнатов Николай</t>
  </si>
  <si>
    <t>22 Апреля 1978</t>
  </si>
  <si>
    <t>Клопов Дмитрий</t>
  </si>
  <si>
    <t>7 Октября 1989</t>
  </si>
  <si>
    <t>Тесленко Виталий</t>
  </si>
  <si>
    <t>15 Февраля 1993</t>
  </si>
  <si>
    <t>Бумагин Евгений</t>
  </si>
  <si>
    <t>7 Апреля 1982</t>
  </si>
  <si>
    <t>Раутанен Юхо</t>
  </si>
  <si>
    <t>25 Мая 1997</t>
  </si>
  <si>
    <t>Таркки Ииро</t>
  </si>
  <si>
    <t>1 Июля 1985</t>
  </si>
  <si>
    <t>Дубровин Евгений</t>
  </si>
  <si>
    <t>27 Января 1986</t>
  </si>
  <si>
    <t>Зубов Игорь</t>
  </si>
  <si>
    <t>4 Июля 1988</t>
  </si>
  <si>
    <t>Ямкин Илья</t>
  </si>
  <si>
    <t>17 Февраля 1994</t>
  </si>
  <si>
    <t>Конев Андрей</t>
  </si>
  <si>
    <t>26 Января 1989</t>
  </si>
  <si>
    <t>Швецов Александр</t>
  </si>
  <si>
    <t>29 Сентября 1988</t>
  </si>
  <si>
    <t>Васильев Андрей</t>
  </si>
  <si>
    <t>25 Сентября 1979</t>
  </si>
  <si>
    <t>Караваев Андрей</t>
  </si>
  <si>
    <t>12 Марта 1997</t>
  </si>
  <si>
    <t>Афиногенов Максим</t>
  </si>
  <si>
    <t>4 Сентября 1979</t>
  </si>
  <si>
    <t>Мамин Максим</t>
  </si>
  <si>
    <t>13 Января 1995</t>
  </si>
  <si>
    <t>Тальбо Максим</t>
  </si>
  <si>
    <t>11 Февраля 1984</t>
  </si>
  <si>
    <t>Лугин Дмитрий</t>
  </si>
  <si>
    <t>1 Апреля 1990</t>
  </si>
  <si>
    <t>Тришин Аким</t>
  </si>
  <si>
    <t>16 Августа 1999</t>
  </si>
  <si>
    <t>Ларкин Томас</t>
  </si>
  <si>
    <t>31 Декабря 1990</t>
  </si>
  <si>
    <t>Дроков Константин</t>
  </si>
  <si>
    <t>8 Сентября 1995</t>
  </si>
  <si>
    <t>Гиздатуллин Артур</t>
  </si>
  <si>
    <t>8 Августа 1997</t>
  </si>
  <si>
    <t>Стеценко Сергей</t>
  </si>
  <si>
    <t>6 Июня 1995</t>
  </si>
  <si>
    <t>Болдюк Александр</t>
  </si>
  <si>
    <t>26 Июня 1985</t>
  </si>
  <si>
    <t>Денежкин Александр</t>
  </si>
  <si>
    <t>14 Октября 1991</t>
  </si>
  <si>
    <t>Кудлаев Даниил</t>
  </si>
  <si>
    <t>20 Июля 1991</t>
  </si>
  <si>
    <t>Шитиков Дмитрий</t>
  </si>
  <si>
    <t>21 Января 1986</t>
  </si>
  <si>
    <t>Радулов Игорь</t>
  </si>
  <si>
    <t>23 Августа 1982</t>
  </si>
  <si>
    <t>Абрамов Сергей</t>
  </si>
  <si>
    <t>1 Февраля 1993</t>
  </si>
  <si>
    <t>Петрухно Денис</t>
  </si>
  <si>
    <t>18 Сентября 1989</t>
  </si>
  <si>
    <t>Мозик Войтех</t>
  </si>
  <si>
    <t>26 Декабря 1992</t>
  </si>
  <si>
    <t>Ван Гуаньхуа</t>
  </si>
  <si>
    <t>7 Мая 1992</t>
  </si>
  <si>
    <t>Китай</t>
  </si>
  <si>
    <t>Лавриненко Павел</t>
  </si>
  <si>
    <t>18 Декабря 1997</t>
  </si>
  <si>
    <t>Мясищев Игорь</t>
  </si>
  <si>
    <t>26 Марта 1997</t>
  </si>
  <si>
    <t>Барабанов Александр</t>
  </si>
  <si>
    <t>17 Июня 1994</t>
  </si>
  <si>
    <t>Заполски Райан</t>
  </si>
  <si>
    <t>11 Ноября 1986</t>
  </si>
  <si>
    <t>Телльквист Микаэль</t>
  </si>
  <si>
    <t>19 Сентября 1979</t>
  </si>
  <si>
    <t>Черепов Денис</t>
  </si>
  <si>
    <t>8 Июня 1996</t>
  </si>
  <si>
    <t>Емелин Алексей</t>
  </si>
  <si>
    <t>25 Апреля 1986</t>
  </si>
  <si>
    <t>Красоткин Дмитрий</t>
  </si>
  <si>
    <t>28 Августа 1971</t>
  </si>
  <si>
    <t>Василевский Андрей</t>
  </si>
  <si>
    <t>25 Июля 1994</t>
  </si>
  <si>
    <t>Риддервалль Калле</t>
  </si>
  <si>
    <t>28 Мая 1988</t>
  </si>
  <si>
    <t>Мазанец Марек</t>
  </si>
  <si>
    <t>18 Июля 1991</t>
  </si>
  <si>
    <t>Подзиньш Айнарс</t>
  </si>
  <si>
    <t>16 Марта 1992</t>
  </si>
  <si>
    <t>Мыльников Сергей</t>
  </si>
  <si>
    <t>15 Июля 1999</t>
  </si>
  <si>
    <t>Смуров Сергей</t>
  </si>
  <si>
    <t>26 Июля 1993</t>
  </si>
  <si>
    <t>Лозебников Дмитрий</t>
  </si>
  <si>
    <t>15 Января 1998</t>
  </si>
  <si>
    <t>Иванов Андрей</t>
  </si>
  <si>
    <t>10 Марта 1981</t>
  </si>
  <si>
    <t>Тетерин Иван</t>
  </si>
  <si>
    <t>2 Декабря 1995</t>
  </si>
  <si>
    <t>Носов Артём</t>
  </si>
  <si>
    <t>Романцев Данил</t>
  </si>
  <si>
    <t>5 Июня 1993</t>
  </si>
  <si>
    <t>Малюшкин Илья</t>
  </si>
  <si>
    <t>30 Января 1984</t>
  </si>
  <si>
    <t>Глухов Алексей</t>
  </si>
  <si>
    <t>5 Апреля 1984</t>
  </si>
  <si>
    <t>Васильев Алексей</t>
  </si>
  <si>
    <t>1 Сентября 1977</t>
  </si>
  <si>
    <t>Ермаков Андрей</t>
  </si>
  <si>
    <t>Хейккинен Илькка</t>
  </si>
  <si>
    <t>13 Ноября 1984</t>
  </si>
  <si>
    <t>Горошанский Александр</t>
  </si>
  <si>
    <t>28 Марта 1986</t>
  </si>
  <si>
    <t>Основин Вячеслав</t>
  </si>
  <si>
    <t>5 Марта 1994</t>
  </si>
  <si>
    <t>Юртайкин Данил</t>
  </si>
  <si>
    <t>1 Июля 1997</t>
  </si>
  <si>
    <t>Шелепнёв Ян</t>
  </si>
  <si>
    <t>16 Февраля 1993</t>
  </si>
  <si>
    <t>Емец Иван</t>
  </si>
  <si>
    <t>5 Июля 1997</t>
  </si>
  <si>
    <t>Бушуев Николай</t>
  </si>
  <si>
    <t>14 Марта 1985</t>
  </si>
  <si>
    <t>Сафронов Кирилл</t>
  </si>
  <si>
    <t>26 Февраля 1981</t>
  </si>
  <si>
    <t>Хамидуллин Динар</t>
  </si>
  <si>
    <t>2 Декабря 1993</t>
  </si>
  <si>
    <t>Аркалов Илья</t>
  </si>
  <si>
    <t>27 Октября 1993</t>
  </si>
  <si>
    <t>Мич Дерек</t>
  </si>
  <si>
    <t>21 Апреля 1984</t>
  </si>
  <si>
    <t>Коланос Кристофер</t>
  </si>
  <si>
    <t>27 Июля 1981</t>
  </si>
  <si>
    <t>Заграпан Марек</t>
  </si>
  <si>
    <t>6 Декабря 1986</t>
  </si>
  <si>
    <t>Леневё Давид</t>
  </si>
  <si>
    <t>23 Мая 1983</t>
  </si>
  <si>
    <t>Герасимов Юрий</t>
  </si>
  <si>
    <t>14 Февраля 1979</t>
  </si>
  <si>
    <t>Сохатский Владимир</t>
  </si>
  <si>
    <t>28 Декабря 1989</t>
  </si>
  <si>
    <t>Саймон Крис</t>
  </si>
  <si>
    <t>30 Января 1972</t>
  </si>
  <si>
    <t>Титов Александр</t>
  </si>
  <si>
    <t>14 Апреля 1975</t>
  </si>
  <si>
    <t>Пуяц Георгий</t>
  </si>
  <si>
    <t>11 Июня 1981</t>
  </si>
  <si>
    <t>Моня Дмитрий</t>
  </si>
  <si>
    <t>10 Сентября 1988</t>
  </si>
  <si>
    <t>Шремп Роб</t>
  </si>
  <si>
    <t>1 Июля 1986</t>
  </si>
  <si>
    <t>Меляков Кирилл</t>
  </si>
  <si>
    <t>21 Декабря 1997</t>
  </si>
  <si>
    <t>Ли Никита</t>
  </si>
  <si>
    <t>26 Апреля 1997</t>
  </si>
  <si>
    <t>Бирюков Евгений</t>
  </si>
  <si>
    <t>19 Апреля 1986</t>
  </si>
  <si>
    <t>Сорокин Илья</t>
  </si>
  <si>
    <t>4 Августа 1995</t>
  </si>
  <si>
    <t>Шагг Джастин</t>
  </si>
  <si>
    <t>24 Декабря 1991</t>
  </si>
  <si>
    <t>Синягин Денис</t>
  </si>
  <si>
    <t>3 Февраля 1994</t>
  </si>
  <si>
    <t>Жарков Владимир</t>
  </si>
  <si>
    <t>10 Января 1988</t>
  </si>
  <si>
    <t>Красоткин Антон</t>
  </si>
  <si>
    <t>20 Мая 1997</t>
  </si>
  <si>
    <t>Евдокимов Ярослав</t>
  </si>
  <si>
    <t>18 Сентября 1993</t>
  </si>
  <si>
    <t>Варфоломеев Павел</t>
  </si>
  <si>
    <t>15 Апреля 1995</t>
  </si>
  <si>
    <t>Никулин Илья</t>
  </si>
  <si>
    <t>12 Марта 1982</t>
  </si>
  <si>
    <t>Лацо Ян</t>
  </si>
  <si>
    <t>1 Декабря 1981</t>
  </si>
  <si>
    <t>Шилин Олег</t>
  </si>
  <si>
    <t>4 Мая 1991</t>
  </si>
  <si>
    <t>Зиазов Айрат</t>
  </si>
  <si>
    <t>Хакимов Рафаэль</t>
  </si>
  <si>
    <t>4 Июня 1990</t>
  </si>
  <si>
    <t>Петухов Андрей</t>
  </si>
  <si>
    <t>Ожиганов Игорь</t>
  </si>
  <si>
    <t>13 Октября 1992</t>
  </si>
  <si>
    <t>Шегало Павел</t>
  </si>
  <si>
    <t>7 Февраля 1993</t>
  </si>
  <si>
    <t>Зубарев Андрей</t>
  </si>
  <si>
    <t>3 Марта 1987</t>
  </si>
  <si>
    <t>Волченков Антон</t>
  </si>
  <si>
    <t>25 Февраля 1982</t>
  </si>
  <si>
    <t>Тодд Дэйн</t>
  </si>
  <si>
    <t>10 Января 1987</t>
  </si>
  <si>
    <t>Тертышный Алексей</t>
  </si>
  <si>
    <t>27 Марта 1977</t>
  </si>
  <si>
    <t>Бабенко Юрий</t>
  </si>
  <si>
    <t>2 Января 1978</t>
  </si>
  <si>
    <t>Алексеев Андрей</t>
  </si>
  <si>
    <t>1 Марта 1995</t>
  </si>
  <si>
    <t>Язьков Никита</t>
  </si>
  <si>
    <t>27 Февраля 1996</t>
  </si>
  <si>
    <t>Мосалёв Денис</t>
  </si>
  <si>
    <t>28 Февраля 1986</t>
  </si>
  <si>
    <t>Лундстрём Юаким</t>
  </si>
  <si>
    <t>25 Февраля 1984</t>
  </si>
  <si>
    <t>Муратов Евгений</t>
  </si>
  <si>
    <t>28 Января 1981</t>
  </si>
  <si>
    <t>Мортенссон Тони</t>
  </si>
  <si>
    <t>23 Июня 1980</t>
  </si>
  <si>
    <t>Квятковски Джоэл</t>
  </si>
  <si>
    <t>22 Марта 1977</t>
  </si>
  <si>
    <t>Селезнёв Яков</t>
  </si>
  <si>
    <t>4 Августа 1989</t>
  </si>
  <si>
    <t>Судницин Александр</t>
  </si>
  <si>
    <t>Давыдов Марат</t>
  </si>
  <si>
    <t>20 Июля 1972</t>
  </si>
  <si>
    <t>Орлов Михаил</t>
  </si>
  <si>
    <t>21 Сентября 1992</t>
  </si>
  <si>
    <t>Белльмор Бретт</t>
  </si>
  <si>
    <t>25 Июня 1988</t>
  </si>
  <si>
    <t>Ферета Самуэль</t>
  </si>
  <si>
    <t>29 Декабря 1998</t>
  </si>
  <si>
    <t>Хосса Марцел</t>
  </si>
  <si>
    <t>12 Октября 1981</t>
  </si>
  <si>
    <t>Орехов Валерий</t>
  </si>
  <si>
    <t>17 Июля 1999</t>
  </si>
  <si>
    <t>Гимаев Сергей</t>
  </si>
  <si>
    <t>16 Февраля 1984</t>
  </si>
  <si>
    <t>Волошенко Роман</t>
  </si>
  <si>
    <t>12 Мая 1986</t>
  </si>
  <si>
    <t>Шинин Александр</t>
  </si>
  <si>
    <t>7 Января 1984</t>
  </si>
  <si>
    <t>Дерябин Дмитрий</t>
  </si>
  <si>
    <t>20 Октября 1999</t>
  </si>
  <si>
    <t>Василевич Андрей</t>
  </si>
  <si>
    <t>23 Сентября 1993</t>
  </si>
  <si>
    <t>Скилли Джек</t>
  </si>
  <si>
    <t>19 Мая 1987</t>
  </si>
  <si>
    <t>Третьяк Максим</t>
  </si>
  <si>
    <t>22 Октября 1996</t>
  </si>
  <si>
    <t>Бергфорс Никлас</t>
  </si>
  <si>
    <t>7 Марта 1987</t>
  </si>
  <si>
    <t>Коновалов Илья</t>
  </si>
  <si>
    <t>13 Июля 1998</t>
  </si>
  <si>
    <t>Барзман Кирилл</t>
  </si>
  <si>
    <t>14 Июля 1993</t>
  </si>
  <si>
    <t>Чипчура Кайл</t>
  </si>
  <si>
    <t>19 Февраля 1986</t>
  </si>
  <si>
    <t>Солодухин Вячеслав</t>
  </si>
  <si>
    <t>31 Июля 1988</t>
  </si>
  <si>
    <t>Зогорна Томаш</t>
  </si>
  <si>
    <t>3 Января 1988</t>
  </si>
  <si>
    <t>Лундберг Эмиль</t>
  </si>
  <si>
    <t>11 Января 1982</t>
  </si>
  <si>
    <t>Риссанен Яакко</t>
  </si>
  <si>
    <t>12 Ноября 1989</t>
  </si>
  <si>
    <t>Батрак Артём</t>
  </si>
  <si>
    <t>9 Марта 1993</t>
  </si>
  <si>
    <t>Антропов Николай</t>
  </si>
  <si>
    <t>18 Февраля 1980</t>
  </si>
  <si>
    <t>Мироманов Даниил</t>
  </si>
  <si>
    <t>11 Июля 1997</t>
  </si>
  <si>
    <t>О'Нилл Брайан</t>
  </si>
  <si>
    <t>1 Июня 1988</t>
  </si>
  <si>
    <t>Захаров Владилен</t>
  </si>
  <si>
    <t>12 Января 1994</t>
  </si>
  <si>
    <t>Гарипов Эмиль</t>
  </si>
  <si>
    <t>15 Августа 1991</t>
  </si>
  <si>
    <t>Энеруд Симон</t>
  </si>
  <si>
    <t>16 Июня 1988</t>
  </si>
  <si>
    <t>Володин Иван</t>
  </si>
  <si>
    <t>11 Сентября 1997</t>
  </si>
  <si>
    <t>Ринне Пекка</t>
  </si>
  <si>
    <t>Угольников Александр</t>
  </si>
  <si>
    <t>14 Января 1989</t>
  </si>
  <si>
    <t>Ховинен Нико</t>
  </si>
  <si>
    <t>16 Марта 1988</t>
  </si>
  <si>
    <t>Кристо Дэнни</t>
  </si>
  <si>
    <t>18 Июня 1990</t>
  </si>
  <si>
    <t>Станя Растислав</t>
  </si>
  <si>
    <t>10 Января 1980</t>
  </si>
  <si>
    <t>Кинг Дуайт</t>
  </si>
  <si>
    <t>5 Июля 1989</t>
  </si>
  <si>
    <t>Горохов Игорь</t>
  </si>
  <si>
    <t>28 Ноября 1990</t>
  </si>
  <si>
    <t>Абдрахманов Руслан</t>
  </si>
  <si>
    <t>25 Декабря 1984</t>
  </si>
  <si>
    <t>Милёхин Михаил</t>
  </si>
  <si>
    <t>Твердовский Олег</t>
  </si>
  <si>
    <t>18 Мая 1976</t>
  </si>
  <si>
    <t>Панин Григорий</t>
  </si>
  <si>
    <t>24 Ноября 1985</t>
  </si>
  <si>
    <t>Павлов Николай</t>
  </si>
  <si>
    <t>23 Ноября 1993</t>
  </si>
  <si>
    <t>Локтионов Андрей</t>
  </si>
  <si>
    <t>30 Мая 1990</t>
  </si>
  <si>
    <t>Тортунов Борис</t>
  </si>
  <si>
    <t>14 Августа 1973</t>
  </si>
  <si>
    <t>Валеев Ильдар</t>
  </si>
  <si>
    <t>29 Ноября 1991</t>
  </si>
  <si>
    <t>Медведев Павел</t>
  </si>
  <si>
    <t>17 Октября 1995</t>
  </si>
  <si>
    <t>Трифонов Егор</t>
  </si>
  <si>
    <t>26 Ноября 1998</t>
  </si>
  <si>
    <t>Корешков Александр</t>
  </si>
  <si>
    <t>28 Октября 1968</t>
  </si>
  <si>
    <t>Давыдов Илья</t>
  </si>
  <si>
    <t>25 Января 1989</t>
  </si>
  <si>
    <t>Шмелёв Сергей</t>
  </si>
  <si>
    <t>28 Августа 1993</t>
  </si>
  <si>
    <t>Марченко Алексей</t>
  </si>
  <si>
    <t>2 Января 1992</t>
  </si>
  <si>
    <t>Крутов Алексей</t>
  </si>
  <si>
    <t>1 Февраля 1984</t>
  </si>
  <si>
    <t>Попов Никита</t>
  </si>
  <si>
    <t>13 Февраля 1996</t>
  </si>
  <si>
    <t>9 Августа 1988</t>
  </si>
  <si>
    <t>Гегерис Эмилс</t>
  </si>
  <si>
    <t>23 Июля 1999</t>
  </si>
  <si>
    <t>Гончаров Максим</t>
  </si>
  <si>
    <t>15 Июня 1989</t>
  </si>
  <si>
    <t>Скабелка Алексей</t>
  </si>
  <si>
    <t>7 Декабря 1992</t>
  </si>
  <si>
    <t>Фурх Доминик</t>
  </si>
  <si>
    <t>19 Апреля 1990</t>
  </si>
  <si>
    <t>Сахарусов Сергей</t>
  </si>
  <si>
    <t>9 Мая 1994</t>
  </si>
  <si>
    <t>Ряжинов Дмитрий</t>
  </si>
  <si>
    <t>2 Февраля 1991</t>
  </si>
  <si>
    <t>Бардин Николай</t>
  </si>
  <si>
    <t>23 Января 1976</t>
  </si>
  <si>
    <t>Хлыстов Денис</t>
  </si>
  <si>
    <t>4 Июля 1979</t>
  </si>
  <si>
    <t>Бердников Сергей</t>
  </si>
  <si>
    <t>5 Января 1971</t>
  </si>
  <si>
    <t>Караваев Артём</t>
  </si>
  <si>
    <t>28 Февраля 1992</t>
  </si>
  <si>
    <t>Полозов Кирилл</t>
  </si>
  <si>
    <t>15 Января 1991</t>
  </si>
  <si>
    <t>Ханьяров Артур</t>
  </si>
  <si>
    <t>29 Сентября 1993</t>
  </si>
  <si>
    <t>Волошин Дмитрий</t>
  </si>
  <si>
    <t>26 Сентября 1989</t>
  </si>
  <si>
    <t>Новопашин Виталий</t>
  </si>
  <si>
    <t>28 Сентября 1978</t>
  </si>
  <si>
    <t>Кузьмин Кирилл</t>
  </si>
  <si>
    <t>Бек Тэйлор</t>
  </si>
  <si>
    <t>13 Мая 1991</t>
  </si>
  <si>
    <t>Мамедов Тимур</t>
  </si>
  <si>
    <t>Окулов Константин</t>
  </si>
  <si>
    <t>18 Февраля 1995</t>
  </si>
  <si>
    <t>Кознев Алексей</t>
  </si>
  <si>
    <t>3 Октября 1975</t>
  </si>
  <si>
    <t>Николаев Сергей</t>
  </si>
  <si>
    <t>8 Июня 1972</t>
  </si>
  <si>
    <t>Валах Юрай</t>
  </si>
  <si>
    <t>1 Февраля 1989</t>
  </si>
  <si>
    <t>Басков Алексей</t>
  </si>
  <si>
    <t>22 Января 1994</t>
  </si>
  <si>
    <t>Екимов Роберт</t>
  </si>
  <si>
    <t>11 Ноября 1989</t>
  </si>
  <si>
    <t>Лааксо Тему</t>
  </si>
  <si>
    <t>27 Августа 1987</t>
  </si>
  <si>
    <t>Ниеминен Вилле</t>
  </si>
  <si>
    <t>6 Апреля 1977</t>
  </si>
  <si>
    <t>Степанов Александр</t>
  </si>
  <si>
    <t>26 Апреля 1979</t>
  </si>
  <si>
    <t>Шёгрен Маттиас</t>
  </si>
  <si>
    <t>27 Ноября 1987</t>
  </si>
  <si>
    <t>Штрбак Мартин</t>
  </si>
  <si>
    <t>15 Января 1975</t>
  </si>
  <si>
    <t>Шингареев Тимур</t>
  </si>
  <si>
    <t>30 Июля 1994</t>
  </si>
  <si>
    <t>Каменев Владислав</t>
  </si>
  <si>
    <t>12 Августа 1996</t>
  </si>
  <si>
    <t>Шишканов Тимофей</t>
  </si>
  <si>
    <t>10 Июня 1983</t>
  </si>
  <si>
    <t>Климонтов Константин</t>
  </si>
  <si>
    <t>15 Октября 1990</t>
  </si>
  <si>
    <t>Серсен Михал</t>
  </si>
  <si>
    <t>28 Декабря 1985</t>
  </si>
  <si>
    <t>Шуинар Эрик</t>
  </si>
  <si>
    <t>8 Июля 1980</t>
  </si>
  <si>
    <t>Осала Оскар</t>
  </si>
  <si>
    <t>26 Декабря 1987</t>
  </si>
  <si>
    <t>Иванов Алексей</t>
  </si>
  <si>
    <t>4 Мая 1988</t>
  </si>
  <si>
    <t>Мирасти Джон</t>
  </si>
  <si>
    <t>4 Июня 1982</t>
  </si>
  <si>
    <t>Сергеев Артём</t>
  </si>
  <si>
    <t>Шафигуллин Булат</t>
  </si>
  <si>
    <t>29 Декабря 1999</t>
  </si>
  <si>
    <t>Богочанов Артём</t>
  </si>
  <si>
    <t>11 Января 1991</t>
  </si>
  <si>
    <t>Крикунов Илья</t>
  </si>
  <si>
    <t>27 Февраля 1984</t>
  </si>
  <si>
    <t>Уппер Дмитрий</t>
  </si>
  <si>
    <t>27 Июля 1978</t>
  </si>
  <si>
    <t>Гудачек Либор</t>
  </si>
  <si>
    <t>7 Сентября 1990</t>
  </si>
  <si>
    <t>Холт Кристофер</t>
  </si>
  <si>
    <t>5 Июня 1985</t>
  </si>
  <si>
    <t>Спруктс Гатис</t>
  </si>
  <si>
    <t>29 Августа 1996</t>
  </si>
  <si>
    <t>Климентьев Сергей</t>
  </si>
  <si>
    <t>5 Апреля 1975</t>
  </si>
  <si>
    <t>Паренто Пьер-Александр</t>
  </si>
  <si>
    <t>24 Марта 1983</t>
  </si>
  <si>
    <t>Галоха Кирилл</t>
  </si>
  <si>
    <t>14 Апреля 1996</t>
  </si>
  <si>
    <t>Каиров Данияр</t>
  </si>
  <si>
    <t>5 Апреля 1994</t>
  </si>
  <si>
    <t>Свобода Ярослав</t>
  </si>
  <si>
    <t>Марковин Дмитрий</t>
  </si>
  <si>
    <t>14 Декабря 1994</t>
  </si>
  <si>
    <t>Ципулис Мартиньш</t>
  </si>
  <si>
    <t>29 Ноября 1980</t>
  </si>
  <si>
    <t>Глумак Майк</t>
  </si>
  <si>
    <t>5 Апреля 1980</t>
  </si>
  <si>
    <t>Асетов Алихан</t>
  </si>
  <si>
    <t>26 Августа 1996</t>
  </si>
  <si>
    <t>Цветков Лев</t>
  </si>
  <si>
    <t>24 Мая 1989</t>
  </si>
  <si>
    <t>Кузнецов Максим</t>
  </si>
  <si>
    <t>24 Марта 1977</t>
  </si>
  <si>
    <t>22 Ноября 1986</t>
  </si>
  <si>
    <t>Казионов Дмитрий</t>
  </si>
  <si>
    <t>13 Мая 1984</t>
  </si>
  <si>
    <t>Марьямяки Маси</t>
  </si>
  <si>
    <t>16 Января 1985</t>
  </si>
  <si>
    <t>Макинтайр Дрю</t>
  </si>
  <si>
    <t>24 Июня 1983</t>
  </si>
  <si>
    <t>Эштон Картер</t>
  </si>
  <si>
    <t>1 Апреля 1991</t>
  </si>
  <si>
    <t>Янус Ярослав</t>
  </si>
  <si>
    <t>21 Сентября 1989</t>
  </si>
  <si>
    <t>Кадейкин Александр</t>
  </si>
  <si>
    <t>4 Октября 1993</t>
  </si>
  <si>
    <t>Йоэнсуу Ессе</t>
  </si>
  <si>
    <t>5 Октября 1987</t>
  </si>
  <si>
    <t>Попов Андрей</t>
  </si>
  <si>
    <t>15 Июля 1988</t>
  </si>
  <si>
    <t>Янкович Иван</t>
  </si>
  <si>
    <t>24 Января 1995</t>
  </si>
  <si>
    <t>Остроушко Артём</t>
  </si>
  <si>
    <t>18 Марта 1974</t>
  </si>
  <si>
    <t>Ткачёв Владимир Э.</t>
  </si>
  <si>
    <t>5 Октября 1995</t>
  </si>
  <si>
    <t>Затёвич Мартин</t>
  </si>
  <si>
    <t>25 Января 1985</t>
  </si>
  <si>
    <t>Кожевников Кирилл</t>
  </si>
  <si>
    <t>26 Января 1999</t>
  </si>
  <si>
    <t>Корепанов Артём</t>
  </si>
  <si>
    <t>21 Января 1998</t>
  </si>
  <si>
    <t>Фахрутдинов Марат</t>
  </si>
  <si>
    <t>27 Ноября 1988</t>
  </si>
  <si>
    <t>Терещенко Виктор</t>
  </si>
  <si>
    <t>22 Апреля 1995</t>
  </si>
  <si>
    <t>Хабада Мартин</t>
  </si>
  <si>
    <t>14 Июня 1977</t>
  </si>
  <si>
    <t>Щехура Пол</t>
  </si>
  <si>
    <t>30 Ноября 1985</t>
  </si>
  <si>
    <t>Шиндел Якуб</t>
  </si>
  <si>
    <t>24 Января 1986</t>
  </si>
  <si>
    <t>Сошников Никита</t>
  </si>
  <si>
    <t>14 Октября 1993</t>
  </si>
  <si>
    <t>Якуценя Максим</t>
  </si>
  <si>
    <t>14 Февраля 1981</t>
  </si>
  <si>
    <t>Нестрашил Андрей</t>
  </si>
  <si>
    <t>22 Февраля 1991</t>
  </si>
  <si>
    <t>Потапов Максим</t>
  </si>
  <si>
    <t>25 Мая 1980</t>
  </si>
  <si>
    <t>Палола Олли</t>
  </si>
  <si>
    <t>8 Апреля 1988</t>
  </si>
  <si>
    <t>Миронов Андрей А.</t>
  </si>
  <si>
    <t>29 Июля 1994</t>
  </si>
  <si>
    <t>Елесин Александр</t>
  </si>
  <si>
    <t>7 Февраля 1996</t>
  </si>
  <si>
    <t>Назаркин Евгений</t>
  </si>
  <si>
    <t>21 Октября 1996</t>
  </si>
  <si>
    <t>Шастин Егор</t>
  </si>
  <si>
    <t>10 Сентября 1982</t>
  </si>
  <si>
    <t>Зуборев Сергей</t>
  </si>
  <si>
    <t>7 Апреля 1983</t>
  </si>
  <si>
    <t>Иванов Максим</t>
  </si>
  <si>
    <t>16 Августа 1993</t>
  </si>
  <si>
    <t>Комаров Виктор</t>
  </si>
  <si>
    <t>Часлава Петр</t>
  </si>
  <si>
    <t>3 Сентября 1979</t>
  </si>
  <si>
    <t>Дэвис Патрик</t>
  </si>
  <si>
    <t>28 Декабря 1986</t>
  </si>
  <si>
    <t>Андрейчиков Руслан</t>
  </si>
  <si>
    <t>28 Июля 1992</t>
  </si>
  <si>
    <t>Саулиетис Каспарс</t>
  </si>
  <si>
    <t>12 Июня 1987</t>
  </si>
  <si>
    <t>Бабенко Егор</t>
  </si>
  <si>
    <t>5 Февраля 1997</t>
  </si>
  <si>
    <t>Лебедев Дмитрий</t>
  </si>
  <si>
    <t>27 Ноября 1995</t>
  </si>
  <si>
    <t>Мякинен Атте</t>
  </si>
  <si>
    <t>27 Апреля 1996</t>
  </si>
  <si>
    <t>Берестенников Илья</t>
  </si>
  <si>
    <t>9 Августа 1995</t>
  </si>
  <si>
    <t>Брент Тим</t>
  </si>
  <si>
    <t>10 Марта 1984</t>
  </si>
  <si>
    <t>Ратилайнен Юхо</t>
  </si>
  <si>
    <t>12 Ноября 1997</t>
  </si>
  <si>
    <t>Бойков Александр</t>
  </si>
  <si>
    <t>3 Февраля 1975</t>
  </si>
  <si>
    <t>Осипенко Александр</t>
  </si>
  <si>
    <t>29 Декабря 1984</t>
  </si>
  <si>
    <t>Харпер Шейн</t>
  </si>
  <si>
    <t>Ерёменко Евгений</t>
  </si>
  <si>
    <t>13 Января 1990</t>
  </si>
  <si>
    <t>Виксна Евгений</t>
  </si>
  <si>
    <t>16 Февраля 1990</t>
  </si>
  <si>
    <t>Лукаш Ян</t>
  </si>
  <si>
    <t>2 Июня 1993</t>
  </si>
  <si>
    <t>Вишняков Альберт</t>
  </si>
  <si>
    <t>30 Декабря 1983</t>
  </si>
  <si>
    <t>Машковцев Сергей</t>
  </si>
  <si>
    <t>26 Ноября 1992</t>
  </si>
  <si>
    <t>Диц Даррен</t>
  </si>
  <si>
    <t>17 Июля 1993</t>
  </si>
  <si>
    <t>Ердаков Даниил</t>
  </si>
  <si>
    <t>4 Июня 1989</t>
  </si>
  <si>
    <t>Фищенко Иван</t>
  </si>
  <si>
    <t>19 Июля 1995</t>
  </si>
  <si>
    <t>Величкин Игорь</t>
  </si>
  <si>
    <t>3 Июля 1987</t>
  </si>
  <si>
    <t>Зуб Артём</t>
  </si>
  <si>
    <t>3 Октября 1995</t>
  </si>
  <si>
    <t>Воробьёв Михаил</t>
  </si>
  <si>
    <t>5 Января 1997</t>
  </si>
  <si>
    <t>Иванов Никита</t>
  </si>
  <si>
    <t>31 Марта 1989</t>
  </si>
  <si>
    <t>Сантала Томми</t>
  </si>
  <si>
    <t>27 Июня 1979</t>
  </si>
  <si>
    <t>Петтерссон Тимми</t>
  </si>
  <si>
    <t>15 Марта 1977</t>
  </si>
  <si>
    <t>Чистоклетов Василий</t>
  </si>
  <si>
    <t>23 Сентября 1976</t>
  </si>
  <si>
    <t>Шпилар Габриэль</t>
  </si>
  <si>
    <t>15 Декабря 1980</t>
  </si>
  <si>
    <t>Картошкин Максим</t>
  </si>
  <si>
    <t>17 Мая 1989</t>
  </si>
  <si>
    <t>Мезеи Бранислав</t>
  </si>
  <si>
    <t>8 Октября 1980</t>
  </si>
  <si>
    <t>Иванов Илья</t>
  </si>
  <si>
    <t>7 Февраля 1995</t>
  </si>
  <si>
    <t>Шумаков Сергей</t>
  </si>
  <si>
    <t>4 Сентября 1992</t>
  </si>
  <si>
    <t>Фёдоров Фёдор</t>
  </si>
  <si>
    <t>Богомолов Николай</t>
  </si>
  <si>
    <t>30 Мая 1991</t>
  </si>
  <si>
    <t>Лещёв Альберт</t>
  </si>
  <si>
    <t>27 Сентября 1971</t>
  </si>
  <si>
    <t>Другов Виктор</t>
  </si>
  <si>
    <t>Садецки Борис</t>
  </si>
  <si>
    <t>Дорофеев Сергей</t>
  </si>
  <si>
    <t>26 Августа 1986</t>
  </si>
  <si>
    <t>Анаркулов Георгий</t>
  </si>
  <si>
    <t>16 Апреля 1998</t>
  </si>
  <si>
    <t>Телюкин Андрей</t>
  </si>
  <si>
    <t>29 Мая 1976</t>
  </si>
  <si>
    <t>Серебряков Никита</t>
  </si>
  <si>
    <t>1 Ноября 1995</t>
  </si>
  <si>
    <t>Лемтюгов Николай</t>
  </si>
  <si>
    <t>15 Января 1986</t>
  </si>
  <si>
    <t>Мустафин Артур</t>
  </si>
  <si>
    <t>3 Мая 1998</t>
  </si>
  <si>
    <t>Малёваный Антон</t>
  </si>
  <si>
    <t>31 Августа 1995</t>
  </si>
  <si>
    <t>Галкин Евгений</t>
  </si>
  <si>
    <t>27 Ноября 1975</t>
  </si>
  <si>
    <t>Лукин Дмитрий</t>
  </si>
  <si>
    <t>21 Октября 1992</t>
  </si>
  <si>
    <t>Берников Руслан</t>
  </si>
  <si>
    <t>4 Декабря 1977</t>
  </si>
  <si>
    <t>Фисенко Михаил</t>
  </si>
  <si>
    <t>1 Июня 1990</t>
  </si>
  <si>
    <t>Сироткин Никита</t>
  </si>
  <si>
    <t>26 Ноября 1993</t>
  </si>
  <si>
    <t>Купцов Егор</t>
  </si>
  <si>
    <t>24 Февраля 1989</t>
  </si>
  <si>
    <t>Орлов Сергей</t>
  </si>
  <si>
    <t>1 Июня 1998</t>
  </si>
  <si>
    <t>Поснов Андрей</t>
  </si>
  <si>
    <t>19 Ноября 1981</t>
  </si>
  <si>
    <t>Доус Найджел</t>
  </si>
  <si>
    <t>9 Февраля 1985</t>
  </si>
  <si>
    <t>Хишон Джои</t>
  </si>
  <si>
    <t>20 Октября 1991</t>
  </si>
  <si>
    <t>Балдаев Виктор</t>
  </si>
  <si>
    <t>14 Июня 1995</t>
  </si>
  <si>
    <t>Кононенко Кирилл</t>
  </si>
  <si>
    <t>9 Января 1992</t>
  </si>
  <si>
    <t>Балан Станислав</t>
  </si>
  <si>
    <t>30 Января 1986</t>
  </si>
  <si>
    <t>Башкатов Егор</t>
  </si>
  <si>
    <t>23 Апреля 1971</t>
  </si>
  <si>
    <t>Лысенков Никита</t>
  </si>
  <si>
    <t>1 Марта 1998</t>
  </si>
  <si>
    <t>Денисов Владимир</t>
  </si>
  <si>
    <t>29 Июня 1984</t>
  </si>
  <si>
    <t>Хрипунов Степан</t>
  </si>
  <si>
    <t>24 Июня 1995</t>
  </si>
  <si>
    <t>Бумагин Александр</t>
  </si>
  <si>
    <t>1 Марта 1987</t>
  </si>
  <si>
    <t>Ступников Артём</t>
  </si>
  <si>
    <t>1 Ноября 1997</t>
  </si>
  <si>
    <t>Денисов Денис</t>
  </si>
  <si>
    <t>31 Декабря 1981</t>
  </si>
  <si>
    <t>Дугин Егор</t>
  </si>
  <si>
    <t>4 Ноября 1990</t>
  </si>
  <si>
    <t>Розаков Раиль</t>
  </si>
  <si>
    <t>29 Марта 1981</t>
  </si>
  <si>
    <t>Лейно Вилле</t>
  </si>
  <si>
    <t>6 Октября 1983</t>
  </si>
  <si>
    <t>Манкинен Ессе</t>
  </si>
  <si>
    <t>20 Мая 1991</t>
  </si>
  <si>
    <t>Ламот Марк</t>
  </si>
  <si>
    <t>27 Февраля 1974</t>
  </si>
  <si>
    <t>Уайт Патрик</t>
  </si>
  <si>
    <t>20 Января 1989</t>
  </si>
  <si>
    <t>Баринка Михал</t>
  </si>
  <si>
    <t>12 Июня 1984</t>
  </si>
  <si>
    <t>Липсбергс Микс</t>
  </si>
  <si>
    <t>9 Июня 1991</t>
  </si>
  <si>
    <t>Корчемкин Дмитрий</t>
  </si>
  <si>
    <t>2 Сентября 1996</t>
  </si>
  <si>
    <t>Антипин Виктор</t>
  </si>
  <si>
    <t>6 Декабря 1992</t>
  </si>
  <si>
    <t>Колганов Илья</t>
  </si>
  <si>
    <t>26 Сентября 1996</t>
  </si>
  <si>
    <t>Костин Клим</t>
  </si>
  <si>
    <t>5 Мая 1999</t>
  </si>
  <si>
    <t>Ипатов Вячеслав</t>
  </si>
  <si>
    <t>11 Сентября 1995</t>
  </si>
  <si>
    <t>Евпалов Никита</t>
  </si>
  <si>
    <t>9 Сентября 1994</t>
  </si>
  <si>
    <t>Семёнов Дмитрий</t>
  </si>
  <si>
    <t>19 Апреля 1982</t>
  </si>
  <si>
    <t>Ежек Алеш</t>
  </si>
  <si>
    <t>Локхарт Лукас</t>
  </si>
  <si>
    <t>1 Ноября 1992</t>
  </si>
  <si>
    <t>Варнаков Михаил</t>
  </si>
  <si>
    <t>1 Марта 1985</t>
  </si>
  <si>
    <t>Вондрка Михал</t>
  </si>
  <si>
    <t>17 Мая 1982</t>
  </si>
  <si>
    <t>Мейер Михаил</t>
  </si>
  <si>
    <t>3 Июня 1988</t>
  </si>
  <si>
    <t>Бартечко Любош</t>
  </si>
  <si>
    <t>14 Июля 1976</t>
  </si>
  <si>
    <t>Бут Дэвид</t>
  </si>
  <si>
    <t>24 Ноября 1984</t>
  </si>
  <si>
    <t>Чайковски Михал</t>
  </si>
  <si>
    <t>6 Мая 1992</t>
  </si>
  <si>
    <t>Гундерсон Райан</t>
  </si>
  <si>
    <t>16 Августа 1985</t>
  </si>
  <si>
    <t>Тврдонь Марек</t>
  </si>
  <si>
    <t>31 Января 1993</t>
  </si>
  <si>
    <t>Кориневский Максим</t>
  </si>
  <si>
    <t>25 Июня 1996</t>
  </si>
  <si>
    <t>Кожуховский Денис</t>
  </si>
  <si>
    <t>27 Февраля 1997</t>
  </si>
  <si>
    <t>Соларев Илья</t>
  </si>
  <si>
    <t>2 Августа 1982</t>
  </si>
  <si>
    <t>Грачёв Евгений</t>
  </si>
  <si>
    <t>21 Февраля 1990</t>
  </si>
  <si>
    <t>Яковлев Егор</t>
  </si>
  <si>
    <t>15 Июня 1996</t>
  </si>
  <si>
    <t>Осипов Александр</t>
  </si>
  <si>
    <t>24 Марта 1989</t>
  </si>
  <si>
    <t>Маслов Кирилл</t>
  </si>
  <si>
    <t>23 Марта 1994</t>
  </si>
  <si>
    <t>Немировски Дэвид</t>
  </si>
  <si>
    <t>1 Августа 1976</t>
  </si>
  <si>
    <t>Васильев Валерий Ю.</t>
  </si>
  <si>
    <t>17 Марта 1990</t>
  </si>
  <si>
    <t>Мейя Гинтс</t>
  </si>
  <si>
    <t>4 Сентября 1987</t>
  </si>
  <si>
    <t>Кривоножкин Максим</t>
  </si>
  <si>
    <t>18 Февраля 1984</t>
  </si>
  <si>
    <t>Карамнов Виталий</t>
  </si>
  <si>
    <t>8 Августа 1989</t>
  </si>
  <si>
    <t>Денисов Сергей</t>
  </si>
  <si>
    <t>12 Мая 1990</t>
  </si>
  <si>
    <t>Игнашин Денис</t>
  </si>
  <si>
    <t>31 Марта 1988</t>
  </si>
  <si>
    <t>Бойко Иван</t>
  </si>
  <si>
    <t>27 Июня 1991</t>
  </si>
  <si>
    <t>Козлов Дмитрий</t>
  </si>
  <si>
    <t>6 Января 1990</t>
  </si>
  <si>
    <t>Пластино Ник</t>
  </si>
  <si>
    <t>20 Февраля 1986</t>
  </si>
  <si>
    <t>Эронен Тему</t>
  </si>
  <si>
    <t>22 Ноября 1990</t>
  </si>
  <si>
    <t>Каспарайтис Дарюс</t>
  </si>
  <si>
    <t>16 Октября 1972</t>
  </si>
  <si>
    <t>Сабинин Геннадий</t>
  </si>
  <si>
    <t>Нечистовский Павел</t>
  </si>
  <si>
    <t>12 Января 1997</t>
  </si>
  <si>
    <t>Канифадин Дмитрий</t>
  </si>
  <si>
    <t>3 Апреля 1991</t>
  </si>
  <si>
    <t>Галенюк Данила</t>
  </si>
  <si>
    <t>11 Февраля 2000</t>
  </si>
  <si>
    <t>Корпикари Оскари</t>
  </si>
  <si>
    <t>Усов Никита</t>
  </si>
  <si>
    <t>20 Апреля 1995</t>
  </si>
  <si>
    <t>Ерёмин Пётр</t>
  </si>
  <si>
    <t>14 Июля 1992</t>
  </si>
  <si>
    <t>Копецки Томаш</t>
  </si>
  <si>
    <t>5 Февраля 1982</t>
  </si>
  <si>
    <t>Мянтюля Туукка</t>
  </si>
  <si>
    <t>25 Мая 1981</t>
  </si>
  <si>
    <t>Гашчак Марцел</t>
  </si>
  <si>
    <t>3 Февраля 1987</t>
  </si>
  <si>
    <t>Мурыгин Алексей</t>
  </si>
  <si>
    <t>16 Ноября 1986</t>
  </si>
  <si>
    <t>Белухин Евгений</t>
  </si>
  <si>
    <t>20 Августа 1983</t>
  </si>
  <si>
    <t>Пепеляев Алексей</t>
  </si>
  <si>
    <t>16 Июня 1984</t>
  </si>
  <si>
    <t>Гроть Денис</t>
  </si>
  <si>
    <t>Нетик Томаш</t>
  </si>
  <si>
    <t>28 Апреля 1982</t>
  </si>
  <si>
    <t>Соловьёв Евгений</t>
  </si>
  <si>
    <t>14 Февраля 1992</t>
  </si>
  <si>
    <t>Шепеленко Андрей</t>
  </si>
  <si>
    <t>12 Мая 1980</t>
  </si>
  <si>
    <t>Белкин Олег</t>
  </si>
  <si>
    <t>11 Апреля 1974</t>
  </si>
  <si>
    <t>Хиетанен Юусо</t>
  </si>
  <si>
    <t>14 Июня 1985</t>
  </si>
  <si>
    <t>Сейго Стивен</t>
  </si>
  <si>
    <t>1 Августа 1990</t>
  </si>
  <si>
    <t>Хёгстрём Маркус</t>
  </si>
  <si>
    <t>20 Марта 1989</t>
  </si>
  <si>
    <t>Пешехонов Владимир</t>
  </si>
  <si>
    <t>3 Декабря 1993</t>
  </si>
  <si>
    <t>Ярославлев Евгений</t>
  </si>
  <si>
    <t>6 Апреля 1994</t>
  </si>
  <si>
    <t>Устьянцев Михаил</t>
  </si>
  <si>
    <t>21 Марта 1992</t>
  </si>
  <si>
    <t>Коусал Роберт</t>
  </si>
  <si>
    <t>7 Октября 1990</t>
  </si>
  <si>
    <t>Мухометов Ильдар</t>
  </si>
  <si>
    <t>21 Сентября 1972</t>
  </si>
  <si>
    <t>Гурков Дмитрий</t>
  </si>
  <si>
    <t>3 Июня 1996</t>
  </si>
  <si>
    <t>Метсола Юха</t>
  </si>
  <si>
    <t>Атюшов Виталий</t>
  </si>
  <si>
    <t>Баранка Иван</t>
  </si>
  <si>
    <t>19 Мая 1985</t>
  </si>
  <si>
    <t>Гру Дэнни</t>
  </si>
  <si>
    <t>23 Июня 1981</t>
  </si>
  <si>
    <t>Ишмаметьев Алексей</t>
  </si>
  <si>
    <t>17 Июня 1988</t>
  </si>
  <si>
    <t>Даугавиньш Каспарс</t>
  </si>
  <si>
    <t>18 Мая 1988</t>
  </si>
  <si>
    <t>Шарыченков Александр</t>
  </si>
  <si>
    <t>3 Октября 1991</t>
  </si>
  <si>
    <t>Дани Янн</t>
  </si>
  <si>
    <t>21 Июня 1981</t>
  </si>
  <si>
    <t>Шаршок Ярослав</t>
  </si>
  <si>
    <t>17 Мая 1990</t>
  </si>
  <si>
    <t>Седлачек Якуб</t>
  </si>
  <si>
    <t>5 Апреля 1990</t>
  </si>
  <si>
    <t>Киселевич Богдан</t>
  </si>
  <si>
    <t>14 Февраля 1990</t>
  </si>
  <si>
    <t>Шевченко Дмитрий</t>
  </si>
  <si>
    <t>15 Декабря 1995</t>
  </si>
  <si>
    <t>Ильенко Артём</t>
  </si>
  <si>
    <t>30 Апреля 1996</t>
  </si>
  <si>
    <t>Кузменков Артур</t>
  </si>
  <si>
    <t>1 Декабря 1993</t>
  </si>
  <si>
    <t>Корнеев Константин</t>
  </si>
  <si>
    <t>5 Июня 1984</t>
  </si>
  <si>
    <t>Копытцов Пётр</t>
  </si>
  <si>
    <t>19 Марта 1989</t>
  </si>
  <si>
    <t>Окса Мика</t>
  </si>
  <si>
    <t>6 Июля 1976</t>
  </si>
  <si>
    <t>Нуртдинов Руслан</t>
  </si>
  <si>
    <t>30 Марта 1980</t>
  </si>
  <si>
    <t>Аалтонен Юхаматти</t>
  </si>
  <si>
    <t>4 Июня 1985</t>
  </si>
  <si>
    <t>Зарипов Марат</t>
  </si>
  <si>
    <t>6 Февраля 1990</t>
  </si>
  <si>
    <t>Андерссон Юнас</t>
  </si>
  <si>
    <t>24 Февраля 1981</t>
  </si>
  <si>
    <t>Соколов Константин</t>
  </si>
  <si>
    <t>12 Мая 1991</t>
  </si>
  <si>
    <t>Кутейкин Андрей</t>
  </si>
  <si>
    <t>30 Сентября 1984</t>
  </si>
  <si>
    <t>Данё Марко</t>
  </si>
  <si>
    <t>30 Ноября 1994</t>
  </si>
  <si>
    <t>Подъяпольский Владислав</t>
  </si>
  <si>
    <t>4 Июня 1995</t>
  </si>
  <si>
    <t>Шамолин Дмитрий</t>
  </si>
  <si>
    <t>3 Мая 1972</t>
  </si>
  <si>
    <t>Шалдыбин Евгений</t>
  </si>
  <si>
    <t>29 Июля 1975</t>
  </si>
  <si>
    <t>Шиннимин Брендэн</t>
  </si>
  <si>
    <t>7 Января 1991</t>
  </si>
  <si>
    <t>Елисеев Николай</t>
  </si>
  <si>
    <t>7 Июля 1994</t>
  </si>
  <si>
    <t>Блохин Евгений</t>
  </si>
  <si>
    <t>29 Мая 1979</t>
  </si>
  <si>
    <t>Фалтер Мартин</t>
  </si>
  <si>
    <t>27 Ноября 1983</t>
  </si>
  <si>
    <t>Анелёв Юнас</t>
  </si>
  <si>
    <t>11 Декабря 1987</t>
  </si>
  <si>
    <t>Микуш Юрай</t>
  </si>
  <si>
    <t>30 Ноября 1988</t>
  </si>
  <si>
    <t>Крутий Павел</t>
  </si>
  <si>
    <t>17 Января 1997</t>
  </si>
  <si>
    <t>Чистяков Александр</t>
  </si>
  <si>
    <t>16 Октября 1986</t>
  </si>
  <si>
    <t>Толузаков Филипп</t>
  </si>
  <si>
    <t>10 Января 1989</t>
  </si>
  <si>
    <t>Науменков Михаил</t>
  </si>
  <si>
    <t>19 Февраля 1993</t>
  </si>
  <si>
    <t>Протасеня Анатолий</t>
  </si>
  <si>
    <t>26 Января 1990</t>
  </si>
  <si>
    <t>Хайдар Даррен</t>
  </si>
  <si>
    <t>22 Октября 1979</t>
  </si>
  <si>
    <t>Медведев Алексей</t>
  </si>
  <si>
    <t>13 Января 1982</t>
  </si>
  <si>
    <t>Царегородцев Евгений</t>
  </si>
  <si>
    <t>3 Февраля 1983</t>
  </si>
  <si>
    <t>Мнацян Самвел</t>
  </si>
  <si>
    <t>5 Марта 1990</t>
  </si>
  <si>
    <t>Бомерсбэк Марк</t>
  </si>
  <si>
    <t>8 Июля 1982</t>
  </si>
  <si>
    <t>Корен Гал</t>
  </si>
  <si>
    <t>16 Января 1992</t>
  </si>
  <si>
    <t>Шестёркин Игорь</t>
  </si>
  <si>
    <t>30 Декабря 1995</t>
  </si>
  <si>
    <t>Гарифулин Артём</t>
  </si>
  <si>
    <t>9 Октября 1990</t>
  </si>
  <si>
    <t>Гросс Владислав</t>
  </si>
  <si>
    <t>3 Января 1998</t>
  </si>
  <si>
    <t>Андерсен Лукас</t>
  </si>
  <si>
    <t>30 Января 1999</t>
  </si>
  <si>
    <t>Дания</t>
  </si>
  <si>
    <t>Микеска Михал</t>
  </si>
  <si>
    <t>28 Апреля 1976</t>
  </si>
  <si>
    <t>Житник Алексей</t>
  </si>
  <si>
    <t>10 Октября 1972</t>
  </si>
  <si>
    <t>Бэкстрём Никлас</t>
  </si>
  <si>
    <t>23 Ноября 1987</t>
  </si>
  <si>
    <t>Носов Антон</t>
  </si>
  <si>
    <t>7 Марта 1985</t>
  </si>
  <si>
    <t>Бойченко Павел</t>
  </si>
  <si>
    <t>30 Апреля 1975</t>
  </si>
  <si>
    <t>Радивоевич Бранко</t>
  </si>
  <si>
    <t>24 Ноября 1980</t>
  </si>
  <si>
    <t>Волгин Алексей</t>
  </si>
  <si>
    <t>Бобылёв Владимир</t>
  </si>
  <si>
    <t>18 Апреля 1997</t>
  </si>
  <si>
    <t>Гимбатов Пахрудин</t>
  </si>
  <si>
    <t>24 Марта 1987</t>
  </si>
  <si>
    <t>Липьянский Ян</t>
  </si>
  <si>
    <t>23 Июля 1974</t>
  </si>
  <si>
    <t>Кутлак Зденек</t>
  </si>
  <si>
    <t>13 Февраля 1980</t>
  </si>
  <si>
    <t>Гринбергс Ралфс</t>
  </si>
  <si>
    <t>10 Ноября 1995</t>
  </si>
  <si>
    <t>Штайнох Мартин</t>
  </si>
  <si>
    <t>15 Сентября 1990</t>
  </si>
  <si>
    <t>Белоусов Георгий</t>
  </si>
  <si>
    <t>26 Декабря 1990</t>
  </si>
  <si>
    <t>Фёдоров Артём</t>
  </si>
  <si>
    <t>11 Августа 1993</t>
  </si>
  <si>
    <t>Веро Дарси</t>
  </si>
  <si>
    <t>13 Июля 1976</t>
  </si>
  <si>
    <t>Кудряшов Максим</t>
  </si>
  <si>
    <t>6 Января 1992</t>
  </si>
  <si>
    <t>Тарасов Даниил</t>
  </si>
  <si>
    <t>20 Июня 1991</t>
  </si>
  <si>
    <t>Кагарлицкий Дмитрий</t>
  </si>
  <si>
    <t>1 Августа 1989</t>
  </si>
  <si>
    <t>Йокела Микко</t>
  </si>
  <si>
    <t>4 Марта 1980</t>
  </si>
  <si>
    <t>Исангулов Ильдар</t>
  </si>
  <si>
    <t>20 Мая 1992</t>
  </si>
  <si>
    <t>Макаров Александр</t>
  </si>
  <si>
    <t>28 Сентября 1989</t>
  </si>
  <si>
    <t>Токранов Василий</t>
  </si>
  <si>
    <t>2 Августа 1989</t>
  </si>
  <si>
    <t>Мельничук Алексей</t>
  </si>
  <si>
    <t>29 Июня 1998</t>
  </si>
  <si>
    <t>Якубов Михаил</t>
  </si>
  <si>
    <t>16 Февраля 1982</t>
  </si>
  <si>
    <t>Лехтеря Йори</t>
  </si>
  <si>
    <t>23 Декабря 1987</t>
  </si>
  <si>
    <t>Журун Александр</t>
  </si>
  <si>
    <t>8 Марта 1985</t>
  </si>
  <si>
    <t>Хювёнен Ханнес</t>
  </si>
  <si>
    <t>29 Августа 1975</t>
  </si>
  <si>
    <t>Кемпе Марио</t>
  </si>
  <si>
    <t>19 Сентября 1988</t>
  </si>
  <si>
    <t>Ильин Сергей</t>
  </si>
  <si>
    <t>29 Апреля 1994</t>
  </si>
  <si>
    <t>Депре Симон</t>
  </si>
  <si>
    <t>27 Июля 1991</t>
  </si>
  <si>
    <t>Плотников Сергей</t>
  </si>
  <si>
    <t>3 Июня 1990</t>
  </si>
  <si>
    <t>Крюков Артём</t>
  </si>
  <si>
    <t>5 Марта 1982</t>
  </si>
  <si>
    <t>Шенфельд Антон</t>
  </si>
  <si>
    <t>23 Июля 1993</t>
  </si>
  <si>
    <t>Фаткуллин Тимур</t>
  </si>
  <si>
    <t>10 Февраля 1997</t>
  </si>
  <si>
    <t>Семёнов Алексей</t>
  </si>
  <si>
    <t>10 Декабря 1986</t>
  </si>
  <si>
    <t>Александров Евгений</t>
  </si>
  <si>
    <t>20 Апреля 1982</t>
  </si>
  <si>
    <t>Иргл Збинек</t>
  </si>
  <si>
    <t>Гиматов Эдуард</t>
  </si>
  <si>
    <t>Овуя Марк</t>
  </si>
  <si>
    <t>18 Июля 1989</t>
  </si>
  <si>
    <t>Баркер Кэм</t>
  </si>
  <si>
    <t>4 Апреля 1986</t>
  </si>
  <si>
    <t>Миличич Матия</t>
  </si>
  <si>
    <t>Гудачек Юлиус</t>
  </si>
  <si>
    <t>Нильсон Маркус</t>
  </si>
  <si>
    <t>1 Марта 1978</t>
  </si>
  <si>
    <t>17 Сентября 1991</t>
  </si>
  <si>
    <t>Витасек Ондржей</t>
  </si>
  <si>
    <t>4 Сентября 1990</t>
  </si>
  <si>
    <t>Церенок Никита</t>
  </si>
  <si>
    <t>27 Июля 1993</t>
  </si>
  <si>
    <t>Хвостов Евгений</t>
  </si>
  <si>
    <t>28 Мая 1981</t>
  </si>
  <si>
    <t>Горохов Илья</t>
  </si>
  <si>
    <t>23 Августа 1977</t>
  </si>
  <si>
    <t>Ковалёв Денис</t>
  </si>
  <si>
    <t>Саллинен Ере</t>
  </si>
  <si>
    <t>26 Октября 1990</t>
  </si>
  <si>
    <t>Сергиенко Юрий</t>
  </si>
  <si>
    <t>7 Июня 1995</t>
  </si>
  <si>
    <t>Шалимов Владислав</t>
  </si>
  <si>
    <t>Сауторн Джордон</t>
  </si>
  <si>
    <t>15 Мая 1990</t>
  </si>
  <si>
    <t>Черных Дмитрий</t>
  </si>
  <si>
    <t>27 Февраля 1985</t>
  </si>
  <si>
    <t>Шикун Александр</t>
  </si>
  <si>
    <t>3 Августа 1999</t>
  </si>
  <si>
    <t>Грабал Йозеф</t>
  </si>
  <si>
    <t>17 Августа 1985</t>
  </si>
  <si>
    <t>Брахманис Эдийс</t>
  </si>
  <si>
    <t>17 Ноября 1983</t>
  </si>
  <si>
    <t>Сергеенко Георгий</t>
  </si>
  <si>
    <t>14 Января 1994</t>
  </si>
  <si>
    <t>Яшин Олег</t>
  </si>
  <si>
    <t>3 Декабря 1990</t>
  </si>
  <si>
    <t>Шалунов Максим</t>
  </si>
  <si>
    <t>Щегольков Вадим</t>
  </si>
  <si>
    <t>19 Апреля 1994</t>
  </si>
  <si>
    <t>Пелевин Александр</t>
  </si>
  <si>
    <t>15 Февраля 1996</t>
  </si>
  <si>
    <t>Аксёненко Александр</t>
  </si>
  <si>
    <t>8 Марта 1986</t>
  </si>
  <si>
    <t>Мельников Сергей</t>
  </si>
  <si>
    <t>3 Августа 1997</t>
  </si>
  <si>
    <t>Курбатов Евгений</t>
  </si>
  <si>
    <t>Полохов Кирилл</t>
  </si>
  <si>
    <t>23 Марта 1998</t>
  </si>
  <si>
    <t>Емелин Сергей</t>
  </si>
  <si>
    <t>1 Мая 1991</t>
  </si>
  <si>
    <t>Ничушкин Валерий</t>
  </si>
  <si>
    <t>4 Марта 1995</t>
  </si>
  <si>
    <t>Виклунд Тобиас</t>
  </si>
  <si>
    <t>8 Мая 1986</t>
  </si>
  <si>
    <t>Первышин Андрей</t>
  </si>
  <si>
    <t>2 Февраля 1985</t>
  </si>
  <si>
    <t>Квапил Марек</t>
  </si>
  <si>
    <t>Конюхов Максим</t>
  </si>
  <si>
    <t>4 Августа 1994</t>
  </si>
  <si>
    <t>Кейн Бойд</t>
  </si>
  <si>
    <t>18 Апреля 1978</t>
  </si>
  <si>
    <t>Скутар Марк</t>
  </si>
  <si>
    <t>15 Марта 1994</t>
  </si>
  <si>
    <t>Осипов Денис</t>
  </si>
  <si>
    <t>9 Мая 1987</t>
  </si>
  <si>
    <t>Елизаров Анатолий</t>
  </si>
  <si>
    <t>14 Июня 1998</t>
  </si>
  <si>
    <t>Кронвалль Стаффан</t>
  </si>
  <si>
    <t>Кудашов Алексей</t>
  </si>
  <si>
    <t>21 Июля 1971</t>
  </si>
  <si>
    <t>Волжанкин Александр</t>
  </si>
  <si>
    <t>9 Апреля 1990</t>
  </si>
  <si>
    <t>Костович Дарио</t>
  </si>
  <si>
    <t>8 Августа 1980</t>
  </si>
  <si>
    <t>Беркутов Александр</t>
  </si>
  <si>
    <t>31 Мая 1986</t>
  </si>
  <si>
    <t>Вальберг Микаэль</t>
  </si>
  <si>
    <t>28 Декабря 1976</t>
  </si>
  <si>
    <t>Хлыстов Никита</t>
  </si>
  <si>
    <t>Улльстрём Давид</t>
  </si>
  <si>
    <t>22 Апреля 1989</t>
  </si>
  <si>
    <t>Королёв Евгений</t>
  </si>
  <si>
    <t>24 Июля 1978</t>
  </si>
  <si>
    <t>Куклев Михаил</t>
  </si>
  <si>
    <t>24 Августа 1982</t>
  </si>
  <si>
    <t>Полищук Фёдор</t>
  </si>
  <si>
    <t>Сизов Антон</t>
  </si>
  <si>
    <t>24 Июля 1995</t>
  </si>
  <si>
    <t>Леснухин Сергей</t>
  </si>
  <si>
    <t>9 Февраля 1987</t>
  </si>
  <si>
    <t>Гайдеик Владимир</t>
  </si>
  <si>
    <t>Сапожков Евгений</t>
  </si>
  <si>
    <t>2 Мая 1978</t>
  </si>
  <si>
    <t>Липсбергс Робертс</t>
  </si>
  <si>
    <t>Романовский Александр</t>
  </si>
  <si>
    <t>8 Июня 1987</t>
  </si>
  <si>
    <t>Джо Брэйден</t>
  </si>
  <si>
    <t>Сухих Иван</t>
  </si>
  <si>
    <t>1 Марта 1994</t>
  </si>
  <si>
    <t>Смирнов Алексей</t>
  </si>
  <si>
    <t>28 Января 1982</t>
  </si>
  <si>
    <t>Семёнов Кирилл</t>
  </si>
  <si>
    <t>27 Октября 1994</t>
  </si>
  <si>
    <t>Орлов Дмитрий</t>
  </si>
  <si>
    <t>23 Июля 1991</t>
  </si>
  <si>
    <t>Хабаров Ярослав</t>
  </si>
  <si>
    <t>5 Марта 1989</t>
  </si>
  <si>
    <t>Жолобов Михаил</t>
  </si>
  <si>
    <t>Нокелайнен Петтери</t>
  </si>
  <si>
    <t>16 Января 1986</t>
  </si>
  <si>
    <t>Захарчук Степан</t>
  </si>
  <si>
    <t>30 Ноября 1986</t>
  </si>
  <si>
    <t>Уилсон Райан</t>
  </si>
  <si>
    <t>Дельнов Александр</t>
  </si>
  <si>
    <t>Виинанен Мика</t>
  </si>
  <si>
    <t>21 Июля 1979</t>
  </si>
  <si>
    <t>Совэ Янн</t>
  </si>
  <si>
    <t>18 Февраля 1990</t>
  </si>
  <si>
    <t>Костючёнок Виктор</t>
  </si>
  <si>
    <t>7 Июня 1979</t>
  </si>
  <si>
    <t>Кудрявцев Максим</t>
  </si>
  <si>
    <t>10 Декабря 1997</t>
  </si>
  <si>
    <t>Зернов Денис</t>
  </si>
  <si>
    <t>10 Января 1996</t>
  </si>
  <si>
    <t>Керянен Михаэль</t>
  </si>
  <si>
    <t>4 Января 1990</t>
  </si>
  <si>
    <t>Еремеев Виталий</t>
  </si>
  <si>
    <t>23 Сентября 1975</t>
  </si>
  <si>
    <t>Кручинин Алексей</t>
  </si>
  <si>
    <t>Монс Евгений</t>
  </si>
  <si>
    <t>23 Марта 1989</t>
  </si>
  <si>
    <t>Шемелин Денис</t>
  </si>
  <si>
    <t>Юрьев Кирилл</t>
  </si>
  <si>
    <t>Бердников Роман</t>
  </si>
  <si>
    <t>18 Июля 1992</t>
  </si>
  <si>
    <t>Ся Тяньсян</t>
  </si>
  <si>
    <t>11 Сентября 1993</t>
  </si>
  <si>
    <t>Бурделёв Артём</t>
  </si>
  <si>
    <t>11 Февраля 1991</t>
  </si>
  <si>
    <t>Регак Доминик</t>
  </si>
  <si>
    <t>Тимирёв Александр</t>
  </si>
  <si>
    <t>10 Марта 1994</t>
  </si>
  <si>
    <t>Ключников Юрий</t>
  </si>
  <si>
    <t>17 Сентября 1983</t>
  </si>
  <si>
    <t>Акесон Джейсон</t>
  </si>
  <si>
    <t>Лингле Шарль</t>
  </si>
  <si>
    <t>22 Июня 1982</t>
  </si>
  <si>
    <t>Петров Олег</t>
  </si>
  <si>
    <t>18 Апреля 1971</t>
  </si>
  <si>
    <t>Олвецки Петер</t>
  </si>
  <si>
    <t>11 Октября 1985</t>
  </si>
  <si>
    <t>Алексеев Сергей</t>
  </si>
  <si>
    <t>1 Июня 1994</t>
  </si>
  <si>
    <t>Баландин Максим</t>
  </si>
  <si>
    <t>15 Мая 2000</t>
  </si>
  <si>
    <t>Аликин Евгений</t>
  </si>
  <si>
    <t>18 Октября 1994</t>
  </si>
  <si>
    <t>Фрэттин Мэттью</t>
  </si>
  <si>
    <t>Волков Артём</t>
  </si>
  <si>
    <t>25 Апреля 1997</t>
  </si>
  <si>
    <t>Галанов Максим</t>
  </si>
  <si>
    <t>13 Марта 1974</t>
  </si>
  <si>
    <t>Сагдэн Брэндон</t>
  </si>
  <si>
    <t>23 Июня 1978</t>
  </si>
  <si>
    <t>20 Июня 1998</t>
  </si>
  <si>
    <t>Кейн Эвандер</t>
  </si>
  <si>
    <t>2 Августа 1991</t>
  </si>
  <si>
    <t>Столяров Геннадий</t>
  </si>
  <si>
    <t>20 Августа 1986</t>
  </si>
  <si>
    <t>Гилрой Мэттью</t>
  </si>
  <si>
    <t>20 Июля 1984</t>
  </si>
  <si>
    <t>Репин Владимир</t>
  </si>
  <si>
    <t>19 Июля 1989</t>
  </si>
  <si>
    <t>Пуйстола Паси</t>
  </si>
  <si>
    <t>16 Сентября 1978</t>
  </si>
  <si>
    <t>Гимбатов Магомед</t>
  </si>
  <si>
    <t>11 Ноября 1990</t>
  </si>
  <si>
    <t>Желобнюк Вадим</t>
  </si>
  <si>
    <t>Тарасов Дмитрий</t>
  </si>
  <si>
    <t>13 Февраля 1979</t>
  </si>
  <si>
    <t>Бонк Радек</t>
  </si>
  <si>
    <t>9 Января 1976</t>
  </si>
  <si>
    <t>Микулович Александр</t>
  </si>
  <si>
    <t>1 Июля 1996</t>
  </si>
  <si>
    <t>11 Июля 1992</t>
  </si>
  <si>
    <t>Дюкарев Владислав</t>
  </si>
  <si>
    <t>16 Января 1997</t>
  </si>
  <si>
    <t>Томас Билл</t>
  </si>
  <si>
    <t>20 Июня 1983</t>
  </si>
  <si>
    <t>Кузьмин Андрей</t>
  </si>
  <si>
    <t>5 Апреля 1981</t>
  </si>
  <si>
    <t>Васильев Валерий С.</t>
  </si>
  <si>
    <t>31 Мая 1994</t>
  </si>
  <si>
    <t>Кеннеди Тим</t>
  </si>
  <si>
    <t>30 Апреля 1986</t>
  </si>
  <si>
    <t>Аляпкин Максим</t>
  </si>
  <si>
    <t>28 Февраля 1993</t>
  </si>
  <si>
    <t>Киселёв Евгений</t>
  </si>
  <si>
    <t>7 Сентября 1997</t>
  </si>
  <si>
    <t>Ниживий Александр</t>
  </si>
  <si>
    <t>16 Сентября 1976</t>
  </si>
  <si>
    <t>Беляков Сергей</t>
  </si>
  <si>
    <t>Заношки Томислав</t>
  </si>
  <si>
    <t>3 Марта 1984</t>
  </si>
  <si>
    <t>Заделёнов Сергей</t>
  </si>
  <si>
    <t>27 Февраля 1976</t>
  </si>
  <si>
    <t>Стась Андрей</t>
  </si>
  <si>
    <t>18 Октября 1988</t>
  </si>
  <si>
    <t>Журавлёв Егор</t>
  </si>
  <si>
    <t>12 Апреля 1990</t>
  </si>
  <si>
    <t>Коршунов Андрей</t>
  </si>
  <si>
    <t>10 Мая 1983</t>
  </si>
  <si>
    <t>Мюйр Брайан</t>
  </si>
  <si>
    <t>8 Июня 1973</t>
  </si>
  <si>
    <t>Хютёнен Юха-Пекка</t>
  </si>
  <si>
    <t>22 Мая 1981</t>
  </si>
  <si>
    <t>Кузнецов Георгий</t>
  </si>
  <si>
    <t>Макмиллан Брэндон</t>
  </si>
  <si>
    <t>22 Марта 1990</t>
  </si>
  <si>
    <t>Лофквист Сэм</t>
  </si>
  <si>
    <t>15 Марта 1990</t>
  </si>
  <si>
    <t>Савельев Михаил</t>
  </si>
  <si>
    <t>5 Января 1987</t>
  </si>
  <si>
    <t>Шэн Павел</t>
  </si>
  <si>
    <t>14 Августа 1999</t>
  </si>
  <si>
    <t>Чебыкин Николай</t>
  </si>
  <si>
    <t>1 Августа 1997</t>
  </si>
  <si>
    <t>Галузин Владимир</t>
  </si>
  <si>
    <t>Покровский Валерий</t>
  </si>
  <si>
    <t>17 Мая 1978</t>
  </si>
  <si>
    <t>Пулиш Радован</t>
  </si>
  <si>
    <t>Голденков Дмитрий</t>
  </si>
  <si>
    <t>25 Февраля 1991</t>
  </si>
  <si>
    <t>Мозес Стив</t>
  </si>
  <si>
    <t>9 Августа 1989</t>
  </si>
  <si>
    <t>Хатчинсон Эндрю</t>
  </si>
  <si>
    <t>24 Марта 1980</t>
  </si>
  <si>
    <t>Ерофеев Александр</t>
  </si>
  <si>
    <t>12 Апреля 1984</t>
  </si>
  <si>
    <t>Ниеминен Яни</t>
  </si>
  <si>
    <t>28 Июля 1987</t>
  </si>
  <si>
    <t>Ципрусс Айгарс</t>
  </si>
  <si>
    <t>12 Января 1972</t>
  </si>
  <si>
    <t>29 Апреля 1992</t>
  </si>
  <si>
    <t>Готовец Кирилл</t>
  </si>
  <si>
    <t>25 Июня 1991</t>
  </si>
  <si>
    <t>Игумнов Иван</t>
  </si>
  <si>
    <t>29 Июня 1996</t>
  </si>
  <si>
    <t>Поперечный Владислав</t>
  </si>
  <si>
    <t>30 Января 1979</t>
  </si>
  <si>
    <t>Кудако Вадим</t>
  </si>
  <si>
    <t>24 Февраля 1997</t>
  </si>
  <si>
    <t>Королюк Александр</t>
  </si>
  <si>
    <t>15 Января 1976</t>
  </si>
  <si>
    <t>Рядинский Александр</t>
  </si>
  <si>
    <t>1 Апреля 1978</t>
  </si>
  <si>
    <t>Демченко Василий</t>
  </si>
  <si>
    <t>16 Марта 1994</t>
  </si>
  <si>
    <t>Шахрайчук Вадим</t>
  </si>
  <si>
    <t>12 Июня 1974</t>
  </si>
  <si>
    <t>Егоров Алексей</t>
  </si>
  <si>
    <t>22 Октября 1976</t>
  </si>
  <si>
    <t>Загидулин Артём</t>
  </si>
  <si>
    <t>Максимкин Иван</t>
  </si>
  <si>
    <t>5 Марта 1988</t>
  </si>
  <si>
    <t>Стефанович Михаил</t>
  </si>
  <si>
    <t>11 Мая 1989</t>
  </si>
  <si>
    <t>Филиппи Томаш</t>
  </si>
  <si>
    <t>4 Мая 1992</t>
  </si>
  <si>
    <t>Аверин Егор</t>
  </si>
  <si>
    <t>25 Августа 1989</t>
  </si>
  <si>
    <t>Батыршин Рафаэль</t>
  </si>
  <si>
    <t>Платил Ян</t>
  </si>
  <si>
    <t>9 Февраля 1983</t>
  </si>
  <si>
    <t>Бурстрём Никлас</t>
  </si>
  <si>
    <t>25 Января 1991</t>
  </si>
  <si>
    <t>Квартальнов Данила</t>
  </si>
  <si>
    <t>7 Июля 1997</t>
  </si>
  <si>
    <t>Новотны Иржи</t>
  </si>
  <si>
    <t>12 Августа 1983</t>
  </si>
  <si>
    <t>Филатов Юрий</t>
  </si>
  <si>
    <t>26 Января 1988</t>
  </si>
  <si>
    <t>Ритчи Байрон</t>
  </si>
  <si>
    <t>24 Апреля 1977</t>
  </si>
  <si>
    <t>Алексеев Кирилл</t>
  </si>
  <si>
    <t>27 Февраля 1981</t>
  </si>
  <si>
    <t>Лауридсен Оливер</t>
  </si>
  <si>
    <t>Калашников Станислав</t>
  </si>
  <si>
    <t>26 Октября 1991</t>
  </si>
  <si>
    <t>Орлов Евгений</t>
  </si>
  <si>
    <t>15 Августа 1983</t>
  </si>
  <si>
    <t>Яремчук Александр</t>
  </si>
  <si>
    <t>22 Августа 1999</t>
  </si>
  <si>
    <t>Лекомцев Иван</t>
  </si>
  <si>
    <t>19 Июля 1985</t>
  </si>
  <si>
    <t>Дубелевич Уэйд</t>
  </si>
  <si>
    <t>Филатов Никита</t>
  </si>
  <si>
    <t>25 Мая 1990</t>
  </si>
  <si>
    <t>Мицкевич Никита</t>
  </si>
  <si>
    <t>25 Ноября 1994</t>
  </si>
  <si>
    <t>Эрикссон Юаким</t>
  </si>
  <si>
    <t>Ермолаев Вадим</t>
  </si>
  <si>
    <t>14 Февраля 1989</t>
  </si>
  <si>
    <t>Савченко Филипп</t>
  </si>
  <si>
    <t>20 Ноября 1991</t>
  </si>
  <si>
    <t>Ягр Яромир</t>
  </si>
  <si>
    <t>15 Февраля 1972</t>
  </si>
  <si>
    <t>Сергушкин Денис</t>
  </si>
  <si>
    <t>Овечкин Александр</t>
  </si>
  <si>
    <t>17 Сентября 1985</t>
  </si>
  <si>
    <t>Проскуряков Илья</t>
  </si>
  <si>
    <t>21 Февраля 1987</t>
  </si>
  <si>
    <t>Геноуэй Колби</t>
  </si>
  <si>
    <t>12 Декабря 1983</t>
  </si>
  <si>
    <t>Апальков Даниил</t>
  </si>
  <si>
    <t>1 Января 1992</t>
  </si>
  <si>
    <t>Бутузов Владимир</t>
  </si>
  <si>
    <t>27 Мая 1994</t>
  </si>
  <si>
    <t>Заварухин Алексей</t>
  </si>
  <si>
    <t>30 Октября 1980</t>
  </si>
  <si>
    <t>Фролов Александр</t>
  </si>
  <si>
    <t>19 Июня 1982</t>
  </si>
  <si>
    <t>Краснослободцев Вадим</t>
  </si>
  <si>
    <t>16 Августа 1983</t>
  </si>
  <si>
    <t>Коукал Петр</t>
  </si>
  <si>
    <t>16 Августа 1982</t>
  </si>
  <si>
    <t>Беспалов Никита</t>
  </si>
  <si>
    <t>28 Декабря 1987</t>
  </si>
  <si>
    <t>Кривов Степан</t>
  </si>
  <si>
    <t>20 Марта 1990</t>
  </si>
  <si>
    <t>Дятелинка Иван</t>
  </si>
  <si>
    <t>6 Марта 1983</t>
  </si>
  <si>
    <t>Перетягин Денис</t>
  </si>
  <si>
    <t>Яковлев Андрей</t>
  </si>
  <si>
    <t>7 Июня 1994</t>
  </si>
  <si>
    <t>Бут Антон</t>
  </si>
  <si>
    <t>3 Июля 1980</t>
  </si>
  <si>
    <t>Галушкин Андрей</t>
  </si>
  <si>
    <t>8 Мая 1976</t>
  </si>
  <si>
    <t>Беспалов Дмитрий</t>
  </si>
  <si>
    <t>26 Января 1995</t>
  </si>
  <si>
    <t>Райт Джеймс</t>
  </si>
  <si>
    <t>24 Марта 1990</t>
  </si>
  <si>
    <t>Шевченко Александр</t>
  </si>
  <si>
    <t>20 Августа 1992</t>
  </si>
  <si>
    <t>Бадун Алексей</t>
  </si>
  <si>
    <t>30 Августа 1989</t>
  </si>
  <si>
    <t>Таталин Роман</t>
  </si>
  <si>
    <t>19 Ноября 1992</t>
  </si>
  <si>
    <t>Новиков Александр</t>
  </si>
  <si>
    <t>5 Июня 1988</t>
  </si>
  <si>
    <t>Грачёв Максим</t>
  </si>
  <si>
    <t>26 Сентября 1988</t>
  </si>
  <si>
    <t>Перри Тодд</t>
  </si>
  <si>
    <t>13 Декабря 1986</t>
  </si>
  <si>
    <t>Гибадуллин Максим</t>
  </si>
  <si>
    <t>25 Июля 1998</t>
  </si>
  <si>
    <t>Далтон Мэтт</t>
  </si>
  <si>
    <t>4 Июля 1986</t>
  </si>
  <si>
    <t>Полак Войтех</t>
  </si>
  <si>
    <t>27 Июня 1985</t>
  </si>
  <si>
    <t>Никулин Владислав</t>
  </si>
  <si>
    <t>10 Ноября 1994</t>
  </si>
  <si>
    <t>Махбод Самсон</t>
  </si>
  <si>
    <t>3 Февраля 1989</t>
  </si>
  <si>
    <t>Коварж Якуб</t>
  </si>
  <si>
    <t>19 Июля 1988</t>
  </si>
  <si>
    <t>Громов Дмитрий</t>
  </si>
  <si>
    <t>2 Июля 1991</t>
  </si>
  <si>
    <t>Хохряков Пётр</t>
  </si>
  <si>
    <t>16 Января 1990</t>
  </si>
  <si>
    <t>Голубев Денис</t>
  </si>
  <si>
    <t>11 Июля 1991</t>
  </si>
  <si>
    <t>Варламов Семён</t>
  </si>
  <si>
    <t>27 Апреля 1988</t>
  </si>
  <si>
    <t>Лунтер Марио</t>
  </si>
  <si>
    <t>20 Июня 1994</t>
  </si>
  <si>
    <t>Космачёв Дмитрий</t>
  </si>
  <si>
    <t>7 Июня 1985</t>
  </si>
  <si>
    <t>Лакиза Артемий</t>
  </si>
  <si>
    <t>2 Июля 1987</t>
  </si>
  <si>
    <t>Индрашис Микс</t>
  </si>
  <si>
    <t>30 Сентября 1990</t>
  </si>
  <si>
    <t>Телегин Иван</t>
  </si>
  <si>
    <t>Шютц Феликс</t>
  </si>
  <si>
    <t>3 Ноября 1987</t>
  </si>
  <si>
    <t>Германия</t>
  </si>
  <si>
    <t>Мазур Адам</t>
  </si>
  <si>
    <t>21 Мая 1983</t>
  </si>
  <si>
    <t>Девяткин Антон</t>
  </si>
  <si>
    <t>30 Января 2000</t>
  </si>
  <si>
    <t>Камаев Денис</t>
  </si>
  <si>
    <t>6 Марта 1994</t>
  </si>
  <si>
    <t>Креган Александр</t>
  </si>
  <si>
    <t>23 Февраля 1996</t>
  </si>
  <si>
    <t>Галиев Станислав</t>
  </si>
  <si>
    <t>17 Января 1992</t>
  </si>
  <si>
    <t>Кондратьев Максим</t>
  </si>
  <si>
    <t>20 Января 1983</t>
  </si>
  <si>
    <t>Гарипов Артур</t>
  </si>
  <si>
    <t>26 Января 1985</t>
  </si>
  <si>
    <t>Ся Шэнжун</t>
  </si>
  <si>
    <t>24 Ноября 1994</t>
  </si>
  <si>
    <t>Фортэн Жан-Франсуа</t>
  </si>
  <si>
    <t>15 Марта 1979</t>
  </si>
  <si>
    <t>Раяла Тони</t>
  </si>
  <si>
    <t>29 Марта 1991</t>
  </si>
  <si>
    <t>Скороходов Игорь</t>
  </si>
  <si>
    <t>4 Мая 1986</t>
  </si>
  <si>
    <t>Слобода Карол</t>
  </si>
  <si>
    <t>16 Мая 1983</t>
  </si>
  <si>
    <t>Юньков Александр</t>
  </si>
  <si>
    <t>21 Ноября 1982</t>
  </si>
  <si>
    <t>Лысенко Владислав</t>
  </si>
  <si>
    <t>12 Марта 1995</t>
  </si>
  <si>
    <t>Малютин Максим</t>
  </si>
  <si>
    <t>16 Сентября 1988</t>
  </si>
  <si>
    <t>Бирюков Андрей</t>
  </si>
  <si>
    <t>28 Января 1992</t>
  </si>
  <si>
    <t>Шефер Андрей</t>
  </si>
  <si>
    <t>26 Июля 1981</t>
  </si>
  <si>
    <t>Геноуэй Чарлз</t>
  </si>
  <si>
    <t>20 Декабря 1986</t>
  </si>
  <si>
    <t>Бывальцев Алексей</t>
  </si>
  <si>
    <t>20 Февраля 1994</t>
  </si>
  <si>
    <t>Амиров Артур</t>
  </si>
  <si>
    <t>3 Апреля 1992</t>
  </si>
  <si>
    <t>Кручинин Андрей</t>
  </si>
  <si>
    <t>18 Мая 1978</t>
  </si>
  <si>
    <t>Берзиньш Армандс</t>
  </si>
  <si>
    <t>27 Декабря 1983</t>
  </si>
  <si>
    <t>Конозов Альберт</t>
  </si>
  <si>
    <t>4 Июня 1991</t>
  </si>
  <si>
    <t>Галвиньш Гунтис</t>
  </si>
  <si>
    <t>25 Января 1986</t>
  </si>
  <si>
    <t>Ин Руди</t>
  </si>
  <si>
    <t>16 Августа 1998</t>
  </si>
  <si>
    <t>Старцев Кирилл</t>
  </si>
  <si>
    <t>Турковский Василий</t>
  </si>
  <si>
    <t>3 Сентября 1974</t>
  </si>
  <si>
    <t>Белов Антон</t>
  </si>
  <si>
    <t>29 Июля 1986</t>
  </si>
  <si>
    <t>Гудлевскис Кристерс</t>
  </si>
  <si>
    <t>31 Июля 1992</t>
  </si>
  <si>
    <t>Ержабек Якуб</t>
  </si>
  <si>
    <t>Кляузов Илья</t>
  </si>
  <si>
    <t>16 Июля 1996</t>
  </si>
  <si>
    <t>Суглобов Александр</t>
  </si>
  <si>
    <t>15 Января 1982</t>
  </si>
  <si>
    <t>Мамаев Данил</t>
  </si>
  <si>
    <t>18 Марта 1994</t>
  </si>
  <si>
    <t>Маркканен Юсси</t>
  </si>
  <si>
    <t>8 Мая 1975</t>
  </si>
  <si>
    <t>Константинов Евгений</t>
  </si>
  <si>
    <t>Страхов Алексей</t>
  </si>
  <si>
    <t>16 Октября 1975</t>
  </si>
  <si>
    <t>Булик Томаш</t>
  </si>
  <si>
    <t>27 Августа 1985</t>
  </si>
  <si>
    <t>Кулик Евгений</t>
  </si>
  <si>
    <t>12 Июня 1993</t>
  </si>
  <si>
    <t>Ткачёв Владимир А.</t>
  </si>
  <si>
    <t>5 Октября 1993</t>
  </si>
  <si>
    <t>Ефимов Алексей</t>
  </si>
  <si>
    <t>15 Февраля 1988</t>
  </si>
  <si>
    <t>Левитский Борис</t>
  </si>
  <si>
    <t>10 Марта 1997</t>
  </si>
  <si>
    <t>Уайт Иэн</t>
  </si>
  <si>
    <t>4 Июня 1984</t>
  </si>
  <si>
    <t>Бьоркстранд Патрик</t>
  </si>
  <si>
    <t>1 Июля 1992</t>
  </si>
  <si>
    <t>Макконен Юсси</t>
  </si>
  <si>
    <t>24 Апреля 1985</t>
  </si>
  <si>
    <t>Шишка Юрай</t>
  </si>
  <si>
    <t>17 Мая 1996</t>
  </si>
  <si>
    <t>Мезин Андрей</t>
  </si>
  <si>
    <t>8 Июля 1974</t>
  </si>
  <si>
    <t>Колесник Виталий</t>
  </si>
  <si>
    <t>20 Августа 1979</t>
  </si>
  <si>
    <t>Капустин Кирилл</t>
  </si>
  <si>
    <t>8 Февраля 1993</t>
  </si>
  <si>
    <t>Варламов Евгений</t>
  </si>
  <si>
    <t>7 Декабря 1976</t>
  </si>
  <si>
    <t>Капотов Антон</t>
  </si>
  <si>
    <t>Малышев Антон</t>
  </si>
  <si>
    <t>24 Февраля 1985</t>
  </si>
  <si>
    <t>Радил Лукаш</t>
  </si>
  <si>
    <t>5 Августа 1990</t>
  </si>
  <si>
    <t>Гашек Доминик</t>
  </si>
  <si>
    <t>29 Января 1965</t>
  </si>
  <si>
    <t>Александров Денис</t>
  </si>
  <si>
    <t>17 Января 1995</t>
  </si>
  <si>
    <t>Эло Эро</t>
  </si>
  <si>
    <t>26 Апреля 1990</t>
  </si>
  <si>
    <t>Севостьянов Михаил</t>
  </si>
  <si>
    <t>Веске Райан</t>
  </si>
  <si>
    <t>Федотов Иван</t>
  </si>
  <si>
    <t>28 Ноября 1996</t>
  </si>
  <si>
    <t>Регин Петер</t>
  </si>
  <si>
    <t>16 Апреля 1986</t>
  </si>
  <si>
    <t>Флад Марк</t>
  </si>
  <si>
    <t>29 Сентября 1984</t>
  </si>
  <si>
    <t>Павелски Джо</t>
  </si>
  <si>
    <t>11 Июля 1984</t>
  </si>
  <si>
    <t>Скотт Грег</t>
  </si>
  <si>
    <t>Лаюнен Вилле</t>
  </si>
  <si>
    <t>8 Марта 1988</t>
  </si>
  <si>
    <t>Гальярди Терри</t>
  </si>
  <si>
    <t>22 Апреля 1988</t>
  </si>
  <si>
    <t>Ючерс Марис</t>
  </si>
  <si>
    <t>18 Июня 1987</t>
  </si>
  <si>
    <t>Умарк Линус</t>
  </si>
  <si>
    <t>5 Февраля 1987</t>
  </si>
  <si>
    <t>Севанькаев Артём</t>
  </si>
  <si>
    <t>21 Июля 1994</t>
  </si>
  <si>
    <t>Краичек Лукаш</t>
  </si>
  <si>
    <t>Полыгалов Игорь</t>
  </si>
  <si>
    <t>21 Октября 1986</t>
  </si>
  <si>
    <t>Панюков Кирилл</t>
  </si>
  <si>
    <t>22 Мая 1997</t>
  </si>
  <si>
    <t>Кожокин Егор</t>
  </si>
  <si>
    <t>14 Ноября 1994</t>
  </si>
  <si>
    <t>Кемппайнен Йоонас</t>
  </si>
  <si>
    <t>7 Апреля 1988</t>
  </si>
  <si>
    <t>Игер Бен</t>
  </si>
  <si>
    <t>22 Января 1984</t>
  </si>
  <si>
    <t>Йормакка Пекка</t>
  </si>
  <si>
    <t>14 Сентября 1990</t>
  </si>
  <si>
    <t>Степанов Андрей</t>
  </si>
  <si>
    <t>14 Апреля 1986</t>
  </si>
  <si>
    <t>Гербер Мартин</t>
  </si>
  <si>
    <t>Швейцария</t>
  </si>
  <si>
    <t>Подомацкий Егор</t>
  </si>
  <si>
    <t>22 Ноября 1976</t>
  </si>
  <si>
    <t>Магогин Игорь</t>
  </si>
  <si>
    <t>16 Сентября 1981</t>
  </si>
  <si>
    <t>Паленга Евгений</t>
  </si>
  <si>
    <t>27 Января 1993</t>
  </si>
  <si>
    <t>Димитракос Николас</t>
  </si>
  <si>
    <t>21 Мая 1979</t>
  </si>
  <si>
    <t>Тршка Петер</t>
  </si>
  <si>
    <t>Огиенко Егор</t>
  </si>
  <si>
    <t>10 Марта 1996</t>
  </si>
  <si>
    <t>Головков Георгс</t>
  </si>
  <si>
    <t>12 Июля 1995</t>
  </si>
  <si>
    <t>Юханссон Ларс</t>
  </si>
  <si>
    <t>11 Июля 1987</t>
  </si>
  <si>
    <t>Красковский Павел</t>
  </si>
  <si>
    <t>11 Сентября 1996</t>
  </si>
  <si>
    <t>Тихонов Михаил</t>
  </si>
  <si>
    <t>15 Сентября 1995</t>
  </si>
  <si>
    <t>Петров Юрий</t>
  </si>
  <si>
    <t>30 Марта 1984</t>
  </si>
  <si>
    <t>Фарафонов Иван</t>
  </si>
  <si>
    <t>7 Апреля 1994</t>
  </si>
  <si>
    <t>Переляев Семён</t>
  </si>
  <si>
    <t>24 Августа 1999</t>
  </si>
  <si>
    <t>Шангин Георгий</t>
  </si>
  <si>
    <t>21 Февраля 1989</t>
  </si>
  <si>
    <t>Черник Иван</t>
  </si>
  <si>
    <t>30 Октября 1977</t>
  </si>
  <si>
    <t>Забавин Константин</t>
  </si>
  <si>
    <t>Кудинов Роман</t>
  </si>
  <si>
    <t>23 Июня 1992</t>
  </si>
  <si>
    <t>Савичев Роман</t>
  </si>
  <si>
    <t>22 Января 1985</t>
  </si>
  <si>
    <t>Гункес Иржи</t>
  </si>
  <si>
    <t>31 Июля 1984</t>
  </si>
  <si>
    <t>Колкунов Алексей</t>
  </si>
  <si>
    <t>3 Февраля 1977</t>
  </si>
  <si>
    <t>Вестлунд Алекс</t>
  </si>
  <si>
    <t>28 Декабря 1975</t>
  </si>
  <si>
    <t>Полашек Адам</t>
  </si>
  <si>
    <t>12 Июля 1991</t>
  </si>
  <si>
    <t>Шевчук Михаил</t>
  </si>
  <si>
    <t>19 Сентября 1994</t>
  </si>
  <si>
    <t>Рафиков Рушан</t>
  </si>
  <si>
    <t>15 Мая 1995</t>
  </si>
  <si>
    <t>Червенка Роман</t>
  </si>
  <si>
    <t>10 Декабря 1985</t>
  </si>
  <si>
    <t>Федин Илья</t>
  </si>
  <si>
    <t>6 Мая 1989</t>
  </si>
  <si>
    <t>Брылин Сергей</t>
  </si>
  <si>
    <t>13 Января 1974</t>
  </si>
  <si>
    <t>Ахметов Данияр</t>
  </si>
  <si>
    <t>30 Марта 1988</t>
  </si>
  <si>
    <t>Булянский Артём</t>
  </si>
  <si>
    <t>16 Марта 1985</t>
  </si>
  <si>
    <t>Швец-Роговой Артём</t>
  </si>
  <si>
    <t>3 Марта 1995</t>
  </si>
  <si>
    <t>Королёв Сергей</t>
  </si>
  <si>
    <t>28 Декабря 1973</t>
  </si>
  <si>
    <t>Зеленин Никита</t>
  </si>
  <si>
    <t>30 Марта 1995</t>
  </si>
  <si>
    <t>Маклюков Алексей</t>
  </si>
  <si>
    <t>19 Сентября 1993</t>
  </si>
  <si>
    <t>Краев Максим</t>
  </si>
  <si>
    <t>21 Сентября 1979</t>
  </si>
  <si>
    <t>Верёвкин Максим</t>
  </si>
  <si>
    <t>12 Января 1990</t>
  </si>
  <si>
    <t>Мунро Адам</t>
  </si>
  <si>
    <t>12 Ноября 1982</t>
  </si>
  <si>
    <t>Чистов Станислав</t>
  </si>
  <si>
    <t>17 Апреля 1983</t>
  </si>
  <si>
    <t>Швидкий Денис</t>
  </si>
  <si>
    <t>21 Ноября 1980</t>
  </si>
  <si>
    <t>Шведов Игорь</t>
  </si>
  <si>
    <t>6 Марта 1987</t>
  </si>
  <si>
    <t>Хелльберг Магнус</t>
  </si>
  <si>
    <t>4 Апреля 1991</t>
  </si>
  <si>
    <t>Воробьёв Иван</t>
  </si>
  <si>
    <t>Ямтин Андреас</t>
  </si>
  <si>
    <t>4 Мая 1983</t>
  </si>
  <si>
    <t>Кожиак Ян</t>
  </si>
  <si>
    <t>6 Февраля 1998</t>
  </si>
  <si>
    <t>Стэплтон Тим</t>
  </si>
  <si>
    <t>19 Июля 1982</t>
  </si>
  <si>
    <t>Широков Алексей</t>
  </si>
  <si>
    <t>20 Февраля 1981</t>
  </si>
  <si>
    <t>Мочалов Фёдор</t>
  </si>
  <si>
    <t>24 Мая 1999</t>
  </si>
  <si>
    <t>Богословский Владислав</t>
  </si>
  <si>
    <t>Бельгибаев Нурсултан</t>
  </si>
  <si>
    <t>3 Августа 1991</t>
  </si>
  <si>
    <t>Варянов Владимир</t>
  </si>
  <si>
    <t>30 Марта 1990</t>
  </si>
  <si>
    <t>Попов Александр</t>
  </si>
  <si>
    <t>31 Августа 1980</t>
  </si>
  <si>
    <t>Грымзин Степан</t>
  </si>
  <si>
    <t>22 Декабря 1998</t>
  </si>
  <si>
    <t>Блэкер Джесси</t>
  </si>
  <si>
    <t>19 Апреля 1991</t>
  </si>
  <si>
    <t>Бицадзе Михаил</t>
  </si>
  <si>
    <t>18 Ноября 1999</t>
  </si>
  <si>
    <t>Челышев Максим</t>
  </si>
  <si>
    <t>18 Сентября 1991</t>
  </si>
  <si>
    <t>Карцев Денис</t>
  </si>
  <si>
    <t>25 Апреля 1976</t>
  </si>
  <si>
    <t>Шамыгин Дмитрий</t>
  </si>
  <si>
    <t>17 Июня 1987</t>
  </si>
  <si>
    <t>Бойчук Дмитрий</t>
  </si>
  <si>
    <t>Шураков Денис</t>
  </si>
  <si>
    <t>10 Февраля 1995</t>
  </si>
  <si>
    <t>Белов Вячеслав</t>
  </si>
  <si>
    <t>Болтанов Артур</t>
  </si>
  <si>
    <t>9 Августа 1996</t>
  </si>
  <si>
    <t>Федосеев Александр</t>
  </si>
  <si>
    <t>Булатов Алексей</t>
  </si>
  <si>
    <t>24 Января 1978</t>
  </si>
  <si>
    <t>Валицкий Исаак</t>
  </si>
  <si>
    <t>Гецл Марек</t>
  </si>
  <si>
    <t>30 Декабря 1997</t>
  </si>
  <si>
    <t>Шинкевич Илья</t>
  </si>
  <si>
    <t>1 Сентября 1989</t>
  </si>
  <si>
    <t>Катич Марк</t>
  </si>
  <si>
    <t>9 Мая 1989</t>
  </si>
  <si>
    <t>Пьянов Валентин</t>
  </si>
  <si>
    <t>21 Июля 1991</t>
  </si>
  <si>
    <t>Енсен Еспер Б.</t>
  </si>
  <si>
    <t>Лютов Дмитрий</t>
  </si>
  <si>
    <t>6 Декабря 1988</t>
  </si>
  <si>
    <t>Гусев Сергей</t>
  </si>
  <si>
    <t>31 Июля 1975</t>
  </si>
  <si>
    <t>Крамарь Владимир</t>
  </si>
  <si>
    <t>14 Апреля 1993</t>
  </si>
  <si>
    <t>Даниэльссон Никлас</t>
  </si>
  <si>
    <t>7 Декабря 1984</t>
  </si>
  <si>
    <t>Койстинен Вилле</t>
  </si>
  <si>
    <t>17 Июня 1982</t>
  </si>
  <si>
    <t>Кучеров Никита</t>
  </si>
  <si>
    <t>17 Июня 1993</t>
  </si>
  <si>
    <t>Фантенберг Оскар</t>
  </si>
  <si>
    <t>7 Октября 1991</t>
  </si>
  <si>
    <t>Салак Александр</t>
  </si>
  <si>
    <t>Шулаков Виталий</t>
  </si>
  <si>
    <t>9 Мая 1983</t>
  </si>
  <si>
    <t>Кириллов Алексей</t>
  </si>
  <si>
    <t>18 Июня 1993</t>
  </si>
  <si>
    <t>Дергачёв Александр</t>
  </si>
  <si>
    <t>27 Сентября 1996</t>
  </si>
  <si>
    <t>Смоленяк Радек</t>
  </si>
  <si>
    <t>3 Декабря 1986</t>
  </si>
  <si>
    <t>Кудреман Алексей</t>
  </si>
  <si>
    <t>20 Мая 1994</t>
  </si>
  <si>
    <t>Шкотов Алексей</t>
  </si>
  <si>
    <t>22 Июня 1984</t>
  </si>
  <si>
    <t>Донченко Илья</t>
  </si>
  <si>
    <t>27 Ноября 1997</t>
  </si>
  <si>
    <t>21 Июня 1991</t>
  </si>
  <si>
    <t>Грнка Томаш</t>
  </si>
  <si>
    <t>11 Ноября 1991</t>
  </si>
  <si>
    <t>Пёрселл Тедди</t>
  </si>
  <si>
    <t>8 Сентября 1985</t>
  </si>
  <si>
    <t>ДаСилва Дэн</t>
  </si>
  <si>
    <t>30 Апреля 1985</t>
  </si>
  <si>
    <t>Шипачёв Вадим</t>
  </si>
  <si>
    <t>12 Марта 1987</t>
  </si>
  <si>
    <t>Кривуля Михаил</t>
  </si>
  <si>
    <t>14 Сентября 1988</t>
  </si>
  <si>
    <t>Силланпя Севери</t>
  </si>
  <si>
    <t>7 Февраля 1988</t>
  </si>
  <si>
    <t>Дергунов Андрей</t>
  </si>
  <si>
    <t>19 Мая 1996</t>
  </si>
  <si>
    <t>Зубенко Алексей</t>
  </si>
  <si>
    <t>Ворел Марек</t>
  </si>
  <si>
    <t>27 Августа 1977</t>
  </si>
  <si>
    <t>Бабчук Антон</t>
  </si>
  <si>
    <t>6 Мая 1984</t>
  </si>
  <si>
    <t>Дятлов Олег</t>
  </si>
  <si>
    <t>Ванделль Том</t>
  </si>
  <si>
    <t>29 Января 1987</t>
  </si>
  <si>
    <t>Коротеев Денис</t>
  </si>
  <si>
    <t>9 Декабря 1983</t>
  </si>
  <si>
    <t>Грибанов Сергей</t>
  </si>
  <si>
    <t>2 Января 1986</t>
  </si>
  <si>
    <t>Алтыбармакян Андрей</t>
  </si>
  <si>
    <t>4 Августа 1998</t>
  </si>
  <si>
    <t>Волков Александр</t>
  </si>
  <si>
    <t>2 Августа 1997</t>
  </si>
  <si>
    <t>Пеллетье Паскаль</t>
  </si>
  <si>
    <t>16 Июня 1983</t>
  </si>
  <si>
    <t>Ревай Мартин</t>
  </si>
  <si>
    <t>Гайсберс Саймон</t>
  </si>
  <si>
    <t>7 Мая 1987</t>
  </si>
  <si>
    <t>Антипов Владимир</t>
  </si>
  <si>
    <t>14 Января 1978</t>
  </si>
  <si>
    <t>Матаи Якуб</t>
  </si>
  <si>
    <t>9 Мая 1993</t>
  </si>
  <si>
    <t>Полещук Антон</t>
  </si>
  <si>
    <t>Приступлюк Максим</t>
  </si>
  <si>
    <t>2 Января 1991</t>
  </si>
  <si>
    <t>Бурдасов Антон</t>
  </si>
  <si>
    <t>Квартальнов Никита</t>
  </si>
  <si>
    <t>22 Февраля 1994</t>
  </si>
  <si>
    <t>Стеглик Рихард</t>
  </si>
  <si>
    <t>Шпирко Растислав</t>
  </si>
  <si>
    <t>21 Июня 1984</t>
  </si>
  <si>
    <t>Шатан Мирослав</t>
  </si>
  <si>
    <t>22 Октября 1974</t>
  </si>
  <si>
    <t>Трямкин Никита</t>
  </si>
  <si>
    <t>30 Августа 1994</t>
  </si>
  <si>
    <t>Конрад Бранислав</t>
  </si>
  <si>
    <t>10 Октября 1987</t>
  </si>
  <si>
    <t>Старченко Роман</t>
  </si>
  <si>
    <t>Кононов Савелий</t>
  </si>
  <si>
    <t>26 Июня 1996</t>
  </si>
  <si>
    <t>Михайлов Дмитрий</t>
  </si>
  <si>
    <t>2 Мая 1993</t>
  </si>
  <si>
    <t>Щукин Кирилл</t>
  </si>
  <si>
    <t>24 Февраля 1996</t>
  </si>
  <si>
    <t>Голубцов Вадим</t>
  </si>
  <si>
    <t>2 Января 1988</t>
  </si>
  <si>
    <t>Климчук Михаил</t>
  </si>
  <si>
    <t>9 Апреля 1988</t>
  </si>
  <si>
    <t>Ерёменко Александр</t>
  </si>
  <si>
    <t>10 Апреля 1980</t>
  </si>
  <si>
    <t>Цулыгин Кирилл</t>
  </si>
  <si>
    <t>1 Марта 1996</t>
  </si>
  <si>
    <t>Слепышев Антон</t>
  </si>
  <si>
    <t>13 Мая 1994</t>
  </si>
  <si>
    <t>Штепанек Якуб</t>
  </si>
  <si>
    <t>20 Июня 1986</t>
  </si>
  <si>
    <t>Пратт Нолан</t>
  </si>
  <si>
    <t>14 Августа 1975</t>
  </si>
  <si>
    <t>Карабань Данила</t>
  </si>
  <si>
    <t>26 Июля 1996</t>
  </si>
  <si>
    <t>Сэнфорд Кёртис</t>
  </si>
  <si>
    <t>5 Октября 1979</t>
  </si>
  <si>
    <t>Амброжейчик Дмитрий</t>
  </si>
  <si>
    <t>26 Марта 1995</t>
  </si>
  <si>
    <t>Ячник Павел</t>
  </si>
  <si>
    <t>8 Мая 1993</t>
  </si>
  <si>
    <t>Вишневский Иван</t>
  </si>
  <si>
    <t>18 Февраля 1988</t>
  </si>
  <si>
    <t>Швиденко Дмитрий</t>
  </si>
  <si>
    <t>Белов Николай</t>
  </si>
  <si>
    <t>13 Августа 1987</t>
  </si>
  <si>
    <t>Мюттюнен Матиас</t>
  </si>
  <si>
    <t>12 Марта 1990</t>
  </si>
  <si>
    <t>Аляев Артём</t>
  </si>
  <si>
    <t>Пруха Петр</t>
  </si>
  <si>
    <t>14 Сентября 1982</t>
  </si>
  <si>
    <t>Гурьянов Денис</t>
  </si>
  <si>
    <t>7 Июня 1997</t>
  </si>
  <si>
    <t>Ежов Денис</t>
  </si>
  <si>
    <t>28 Февраля 1985</t>
  </si>
  <si>
    <t>Захаров Виктор</t>
  </si>
  <si>
    <t>8 Января 1994</t>
  </si>
  <si>
    <t>Тодыков Антон</t>
  </si>
  <si>
    <t>24 Сентября 1992</t>
  </si>
  <si>
    <t>Яхин Алексей</t>
  </si>
  <si>
    <t>26 Марта 1984</t>
  </si>
  <si>
    <t>Лучинкин Сергей</t>
  </si>
  <si>
    <t>16 Октября 1976</t>
  </si>
  <si>
    <t>Монахов Сергей</t>
  </si>
  <si>
    <t>Уилсон Кайл</t>
  </si>
  <si>
    <t>15 Декабря 1984</t>
  </si>
  <si>
    <t>Букартс Рихардс</t>
  </si>
  <si>
    <t>31 Декабря 1995</t>
  </si>
  <si>
    <t>Петровицки Рональд</t>
  </si>
  <si>
    <t>15 Февраля 1977</t>
  </si>
  <si>
    <t>Иванчик Евгений</t>
  </si>
  <si>
    <t>22 Марта 1994</t>
  </si>
  <si>
    <t>Голованов Станислав</t>
  </si>
  <si>
    <t>15 Сентября 1983</t>
  </si>
  <si>
    <t>Доника Виталий</t>
  </si>
  <si>
    <t>12 Мая 1982</t>
  </si>
  <si>
    <t>Дроздецкий Александр</t>
  </si>
  <si>
    <t>11 Октября 1981</t>
  </si>
  <si>
    <t>Кузьмин Глеб</t>
  </si>
  <si>
    <t>Кукумберг Роман</t>
  </si>
  <si>
    <t>8 Апреля 1980</t>
  </si>
  <si>
    <t>Петров Дмитрий</t>
  </si>
  <si>
    <t>2 Октября 1985</t>
  </si>
  <si>
    <t>Карев Андрей</t>
  </si>
  <si>
    <t>12 Февраля 1985</t>
  </si>
  <si>
    <t>Мамашев Ренат</t>
  </si>
  <si>
    <t>31 Марта 1983</t>
  </si>
  <si>
    <t>Данилов Денис</t>
  </si>
  <si>
    <t>2 Января 1990</t>
  </si>
  <si>
    <t>Карнаухов Михаил</t>
  </si>
  <si>
    <t>Василевский Алексей</t>
  </si>
  <si>
    <t>21 Января 1993</t>
  </si>
  <si>
    <t>Кагайкин Сергей</t>
  </si>
  <si>
    <t>10 Ноября 1980</t>
  </si>
  <si>
    <t>Армстронг Райли</t>
  </si>
  <si>
    <t>8 Ноября 1984</t>
  </si>
  <si>
    <t>Мусатов Игорь</t>
  </si>
  <si>
    <t>23 Сентября 1987</t>
  </si>
  <si>
    <t>Фаунтин Майк</t>
  </si>
  <si>
    <t>26 Января 1972</t>
  </si>
  <si>
    <t>Рязанцев Александр</t>
  </si>
  <si>
    <t>15 Марта 1980</t>
  </si>
  <si>
    <t>Таратухин Андрей</t>
  </si>
  <si>
    <t>22 Февраля 1983</t>
  </si>
  <si>
    <t>Тряничев Александр</t>
  </si>
  <si>
    <t>8 Марта 1987</t>
  </si>
  <si>
    <t>Холёс Йонас</t>
  </si>
  <si>
    <t>Норвегия</t>
  </si>
  <si>
    <t>Назаров Егор</t>
  </si>
  <si>
    <t>Кайгородов Алексей</t>
  </si>
  <si>
    <t>29 Июля 1983</t>
  </si>
  <si>
    <t>Гладских Евгений</t>
  </si>
  <si>
    <t>24 Апреля 1982</t>
  </si>
  <si>
    <t>Карпухин Павел</t>
  </si>
  <si>
    <t>19 Декабря 1990</t>
  </si>
  <si>
    <t>Демков Артём</t>
  </si>
  <si>
    <t>Сарканис Дейвидс</t>
  </si>
  <si>
    <t>7 Ноября 1994</t>
  </si>
  <si>
    <t>Джиллсон Джефф</t>
  </si>
  <si>
    <t>Галимов Ансель</t>
  </si>
  <si>
    <t>15 Апреля 1991</t>
  </si>
  <si>
    <t>Валикетт Стив</t>
  </si>
  <si>
    <t>20 Августа 1977</t>
  </si>
  <si>
    <t>Макаров Данил</t>
  </si>
  <si>
    <t>11 Мая 1992</t>
  </si>
  <si>
    <t>Лоу Кирби</t>
  </si>
  <si>
    <t>11 Марта 1977</t>
  </si>
  <si>
    <t>Голик Петр</t>
  </si>
  <si>
    <t>3 Марта 1992</t>
  </si>
  <si>
    <t>Вихарев Денис</t>
  </si>
  <si>
    <t>17 Июня 1992</t>
  </si>
  <si>
    <t>Клементьев Антон</t>
  </si>
  <si>
    <t>25 Марта 1990</t>
  </si>
  <si>
    <t>Курилин Евгений</t>
  </si>
  <si>
    <t>3 Января 1979</t>
  </si>
  <si>
    <t>Жарков Даниил</t>
  </si>
  <si>
    <t>6 Февраля 1994</t>
  </si>
  <si>
    <t>Дрозд Сергей</t>
  </si>
  <si>
    <t>14 Апреля 1990</t>
  </si>
  <si>
    <t>Губачек Петр</t>
  </si>
  <si>
    <t>2 Сентября 1979</t>
  </si>
  <si>
    <t>Кудроч Кристиан</t>
  </si>
  <si>
    <t>21 Мая 1981</t>
  </si>
  <si>
    <t>Арнасон Тайлер</t>
  </si>
  <si>
    <t>16 Марта 1979</t>
  </si>
  <si>
    <t>Павлов Виталий</t>
  </si>
  <si>
    <t>17 Июня 1989</t>
  </si>
  <si>
    <t>Бобков Игорь</t>
  </si>
  <si>
    <t>Нурисламов Евгений</t>
  </si>
  <si>
    <t>11 Августа 1982</t>
  </si>
  <si>
    <t>Рыбалкин Денис</t>
  </si>
  <si>
    <t>21 Апреля 2000</t>
  </si>
  <si>
    <t>Рыков Егор</t>
  </si>
  <si>
    <t>14 Апреля 1997</t>
  </si>
  <si>
    <t>Саболич Роберт</t>
  </si>
  <si>
    <t>18 Сентября 1988</t>
  </si>
  <si>
    <t>Зарубин Александр</t>
  </si>
  <si>
    <t>22 Июля 1998</t>
  </si>
  <si>
    <t>Григоренко Михаил</t>
  </si>
  <si>
    <t>16 Мая 1994</t>
  </si>
  <si>
    <t>Бойд Дастин</t>
  </si>
  <si>
    <t>16 Июля 1986</t>
  </si>
  <si>
    <t>Копржива Мирослав</t>
  </si>
  <si>
    <t>5 Декабря 1983</t>
  </si>
  <si>
    <t>Черноок Павел</t>
  </si>
  <si>
    <t>28 Сентября 1986</t>
  </si>
  <si>
    <t>Иванов Георгий</t>
  </si>
  <si>
    <t>25 Сентября 1998</t>
  </si>
  <si>
    <t>Тайми Томми</t>
  </si>
  <si>
    <t>21 Сентября 1990</t>
  </si>
  <si>
    <t>Болдижар Давид</t>
  </si>
  <si>
    <t>6 Января 1999</t>
  </si>
  <si>
    <t>Капанен Нико</t>
  </si>
  <si>
    <t>29 Апреля 1978</t>
  </si>
  <si>
    <t>Лоусон Томас</t>
  </si>
  <si>
    <t>15 Августа 1979</t>
  </si>
  <si>
    <t>Шалагин Михаил</t>
  </si>
  <si>
    <t>12 Сентября 1999</t>
  </si>
  <si>
    <t>Обшут Ярослав</t>
  </si>
  <si>
    <t>3 Сентября 1976</t>
  </si>
  <si>
    <t>Филатов Владимир</t>
  </si>
  <si>
    <t>14 Апреля 1994</t>
  </si>
  <si>
    <t>Мальцев Артём</t>
  </si>
  <si>
    <t>27 Марта 1998</t>
  </si>
  <si>
    <t>Андерсонс Янис</t>
  </si>
  <si>
    <t>7 Октября 1986</t>
  </si>
  <si>
    <t>Маклин Кёртис</t>
  </si>
  <si>
    <t>2 Ноября 1980</t>
  </si>
  <si>
    <t>Брашкин Кирилл</t>
  </si>
  <si>
    <t>22 Мая 1992</t>
  </si>
  <si>
    <t>Харитонов Александр</t>
  </si>
  <si>
    <t>30 Марта 1976</t>
  </si>
  <si>
    <t>Чалпа Улдис</t>
  </si>
  <si>
    <t>4 Сентября 1991</t>
  </si>
  <si>
    <t>Калугин Владимир</t>
  </si>
  <si>
    <t>Сорокин Александр</t>
  </si>
  <si>
    <t>5 Июля 1994</t>
  </si>
  <si>
    <t>Ханнула Мика</t>
  </si>
  <si>
    <t>2 Апреля 1979</t>
  </si>
  <si>
    <t>Раенко Анатолий</t>
  </si>
  <si>
    <t>18 Июля 1986</t>
  </si>
  <si>
    <t>Странски Матей</t>
  </si>
  <si>
    <t>11 Июля 1993</t>
  </si>
  <si>
    <t>Ерофеев Андрей</t>
  </si>
  <si>
    <t>29 Января 1995</t>
  </si>
  <si>
    <t>Прайзингер Мирослав</t>
  </si>
  <si>
    <t>3 Февраля 1991</t>
  </si>
  <si>
    <t>Михеев Илья</t>
  </si>
  <si>
    <t>10 Октября 1994</t>
  </si>
  <si>
    <t>Каштанов Иван</t>
  </si>
  <si>
    <t>Белов Сергей</t>
  </si>
  <si>
    <t>27 Сентября 1982</t>
  </si>
  <si>
    <t>Елизаров Сергей</t>
  </si>
  <si>
    <t>5 Февраля 1985</t>
  </si>
  <si>
    <t>Лобанов Илья</t>
  </si>
  <si>
    <t>1 Декабря 1996</t>
  </si>
  <si>
    <t>Юдин Дмитрий</t>
  </si>
  <si>
    <t>31 Июля 1995</t>
  </si>
  <si>
    <t>Яшин Алексей</t>
  </si>
  <si>
    <t>5 Ноября 1973</t>
  </si>
  <si>
    <t>Ниинимяки Ессе</t>
  </si>
  <si>
    <t>19 Августа 1983</t>
  </si>
  <si>
    <t>Храмков Александр</t>
  </si>
  <si>
    <t>3 Марта 1988</t>
  </si>
  <si>
    <t>Хомутов Иван</t>
  </si>
  <si>
    <t>11 Марта 1985</t>
  </si>
  <si>
    <t>Карлссон Маттиас</t>
  </si>
  <si>
    <t>15 Апреля 1985</t>
  </si>
  <si>
    <t>24 Октября 1990</t>
  </si>
  <si>
    <t>Сиксна Эдгарс</t>
  </si>
  <si>
    <t>15 Января 1993</t>
  </si>
  <si>
    <t>Макаров Константин</t>
  </si>
  <si>
    <t>Рязанцев Георгий</t>
  </si>
  <si>
    <t>18 Февраля 1986</t>
  </si>
  <si>
    <t>Большаков Александр</t>
  </si>
  <si>
    <t>Шипов Илья</t>
  </si>
  <si>
    <t>7 Октября 1993</t>
  </si>
  <si>
    <t>Соломонов Евгений</t>
  </si>
  <si>
    <t>9 Мая 1990</t>
  </si>
  <si>
    <t>Яхим Милослав</t>
  </si>
  <si>
    <t>26 Марта 1991</t>
  </si>
  <si>
    <t>Мамкин Михаил</t>
  </si>
  <si>
    <t>7 Августа 1990</t>
  </si>
  <si>
    <t>Штайгер Евгений</t>
  </si>
  <si>
    <t>3 Июня 1981</t>
  </si>
  <si>
    <t>Павлинов Александр</t>
  </si>
  <si>
    <t>21 Декабря 1989</t>
  </si>
  <si>
    <t>Тихомиров Антон</t>
  </si>
  <si>
    <t>23 Августа 1990</t>
  </si>
  <si>
    <t>Рахимуллин Дамир</t>
  </si>
  <si>
    <t>11 Августа 1998</t>
  </si>
  <si>
    <t>Норман Джон</t>
  </si>
  <si>
    <t>6 Января 1991</t>
  </si>
  <si>
    <t>Петерс Ваутер</t>
  </si>
  <si>
    <t>31 Июля 1998</t>
  </si>
  <si>
    <t>Бельгия</t>
  </si>
  <si>
    <t>Коледов Павел</t>
  </si>
  <si>
    <t>20 Сентября 1994</t>
  </si>
  <si>
    <t>Пархоменко Константин</t>
  </si>
  <si>
    <t>13 Июля 1996</t>
  </si>
  <si>
    <t>Родионычев Дмитрий</t>
  </si>
  <si>
    <t>12 Января 1999</t>
  </si>
  <si>
    <t>Штюмпель Йозеф</t>
  </si>
  <si>
    <t>Епрев Максим</t>
  </si>
  <si>
    <t>3 Декабря 1988</t>
  </si>
  <si>
    <t>Самсонов Илья</t>
  </si>
  <si>
    <t>22 Февраля 1997</t>
  </si>
  <si>
    <t>Секач Иржи</t>
  </si>
  <si>
    <t>Кандзюба Станислав</t>
  </si>
  <si>
    <t>12 Января 1996</t>
  </si>
  <si>
    <t>Мусин Илья</t>
  </si>
  <si>
    <t>Бегов Рустам</t>
  </si>
  <si>
    <t>26 Июня 1993</t>
  </si>
  <si>
    <t>Туляков Ярослав</t>
  </si>
  <si>
    <t>7 Апреля 1990</t>
  </si>
  <si>
    <t>Анисимов Алексей</t>
  </si>
  <si>
    <t>Гутов Александр</t>
  </si>
  <si>
    <t>23 Марта 1982</t>
  </si>
  <si>
    <t>Бартулис Оскарс</t>
  </si>
  <si>
    <t>21 Января 1987</t>
  </si>
  <si>
    <t>Спруктс Янис</t>
  </si>
  <si>
    <t>31 Января 1982</t>
  </si>
  <si>
    <t>Мосс Тайлер</t>
  </si>
  <si>
    <t>29 Июня 1975</t>
  </si>
  <si>
    <t>22 Февраля 1987</t>
  </si>
  <si>
    <t>Хагман Никлас</t>
  </si>
  <si>
    <t>5 Декабря 1979</t>
  </si>
  <si>
    <t>Складниченко Николай</t>
  </si>
  <si>
    <t>13 Июля 1994</t>
  </si>
  <si>
    <t>Бочаров Станислав</t>
  </si>
  <si>
    <t>Буйницкий Дмитрий</t>
  </si>
  <si>
    <t>1 Марта 1997</t>
  </si>
  <si>
    <t>Олонов Илья</t>
  </si>
  <si>
    <t>2 Августа 1993</t>
  </si>
  <si>
    <t>Кокшаров Юрий</t>
  </si>
  <si>
    <t>1 Ноября 1985</t>
  </si>
  <si>
    <t>Спиридонов Андрей</t>
  </si>
  <si>
    <t>16 Апреля 1984</t>
  </si>
  <si>
    <t>Щербатов Элиэзер</t>
  </si>
  <si>
    <t>9 Октября 1991</t>
  </si>
  <si>
    <t>Яблонски Джереми</t>
  </si>
  <si>
    <t>21 Марта 1980</t>
  </si>
  <si>
    <t>Пухов Никита</t>
  </si>
  <si>
    <t>3 Ноября 1994</t>
  </si>
  <si>
    <t>Огурцов Дмитрий</t>
  </si>
  <si>
    <t>Моисеев Дмитрий Ал.</t>
  </si>
  <si>
    <t>12 Июня 1995</t>
  </si>
  <si>
    <t>Петопрсты Денис</t>
  </si>
  <si>
    <t>5 Ноября 1997</t>
  </si>
  <si>
    <t>Митякин Евгений</t>
  </si>
  <si>
    <t>24 Декабря 1997</t>
  </si>
  <si>
    <t>Дульнев Георгий</t>
  </si>
  <si>
    <t>25 Марта 1991</t>
  </si>
  <si>
    <t>Березин Дмитрий</t>
  </si>
  <si>
    <t>1 Декабря 1992</t>
  </si>
  <si>
    <t>Горбунов Владимир</t>
  </si>
  <si>
    <t>22 Апреля 1982</t>
  </si>
  <si>
    <t>Зуев Андрей</t>
  </si>
  <si>
    <t>18 Мая 1964</t>
  </si>
  <si>
    <t>Дубовик Максим</t>
  </si>
  <si>
    <t>20 Марта 1998</t>
  </si>
  <si>
    <t>Закриссон Патрик</t>
  </si>
  <si>
    <t>27 Марта 1987</t>
  </si>
  <si>
    <t>Богданов Александр</t>
  </si>
  <si>
    <t>25 Марта 1988</t>
  </si>
  <si>
    <t>Иконен Хенри</t>
  </si>
  <si>
    <t>17 Апреля 1994</t>
  </si>
  <si>
    <t>Хешка Шон</t>
  </si>
  <si>
    <t>30 Июля 1985</t>
  </si>
  <si>
    <t>Томленович Мате</t>
  </si>
  <si>
    <t>3 Августа 1993</t>
  </si>
  <si>
    <t>Зыков Павел</t>
  </si>
  <si>
    <t>22 Января 1995</t>
  </si>
  <si>
    <t>Карлин Руслан</t>
  </si>
  <si>
    <t>2 Февраля 1992</t>
  </si>
  <si>
    <t>Благой Роман</t>
  </si>
  <si>
    <t>25 Октября 1987</t>
  </si>
  <si>
    <t>Букарев Семён</t>
  </si>
  <si>
    <t>21 Февраля 1997</t>
  </si>
  <si>
    <t>Мелешко Дмитрий</t>
  </si>
  <si>
    <t>8 Ноября 1982</t>
  </si>
  <si>
    <t>Акользин Павел</t>
  </si>
  <si>
    <t>25 Ноября 1990</t>
  </si>
  <si>
    <t>Никонцев Анатолий</t>
  </si>
  <si>
    <t>Котляревский Михаил</t>
  </si>
  <si>
    <t>Щемеров Александр</t>
  </si>
  <si>
    <t>2 Июня 1997</t>
  </si>
  <si>
    <t>Альмквист Адам</t>
  </si>
  <si>
    <t>27 Февраля 1991</t>
  </si>
  <si>
    <t>Коротков Дмитрий</t>
  </si>
  <si>
    <t>26 Мая 1985</t>
  </si>
  <si>
    <t>Быков Дмитрий</t>
  </si>
  <si>
    <t>5 Мая 1977</t>
  </si>
  <si>
    <t>Носек Давид</t>
  </si>
  <si>
    <t>19 Февраля 1981</t>
  </si>
  <si>
    <t>Каширский Никита</t>
  </si>
  <si>
    <t>24 Января 1985</t>
  </si>
  <si>
    <t>Першин Артём</t>
  </si>
  <si>
    <t>Литвинов Андрей</t>
  </si>
  <si>
    <t>19 Марта 1993</t>
  </si>
  <si>
    <t>Лундмарк Джеми</t>
  </si>
  <si>
    <t>16 Января 1981</t>
  </si>
  <si>
    <t>Карпов Максим</t>
  </si>
  <si>
    <t>19 Октября 1991</t>
  </si>
  <si>
    <t>Шелег Сергей</t>
  </si>
  <si>
    <t>24 Мая 1990</t>
  </si>
  <si>
    <t>Рямё Карри</t>
  </si>
  <si>
    <t>Гловацкий Антон</t>
  </si>
  <si>
    <t>Лоптев Дмитрий</t>
  </si>
  <si>
    <t>5 Сентября 1984</t>
  </si>
  <si>
    <t>Доненко Богдан</t>
  </si>
  <si>
    <t>24 Октября 1997</t>
  </si>
  <si>
    <t>Селуянов Александр</t>
  </si>
  <si>
    <t>24 Марта 1982</t>
  </si>
  <si>
    <t>Васильченко Алексей</t>
  </si>
  <si>
    <t>Трунёв Максим</t>
  </si>
  <si>
    <t>Петриков Евгений</t>
  </si>
  <si>
    <t>Орехов Вадим</t>
  </si>
  <si>
    <t>6 Мая 1995</t>
  </si>
  <si>
    <t>Любушкин Илья</t>
  </si>
  <si>
    <t>Бобровский Сергей</t>
  </si>
  <si>
    <t>20 Сентября 1988</t>
  </si>
  <si>
    <t>Протапович Александр</t>
  </si>
  <si>
    <t>Железков Артём</t>
  </si>
  <si>
    <t>18 Января 1996</t>
  </si>
  <si>
    <t>Яковлев Мартиньш</t>
  </si>
  <si>
    <t>Калус Петр</t>
  </si>
  <si>
    <t>29 Июня 1987</t>
  </si>
  <si>
    <t>Гуськов Александр</t>
  </si>
  <si>
    <t>26 Ноября 1976</t>
  </si>
  <si>
    <t>Фрёгрен Юнас</t>
  </si>
  <si>
    <t>28 Августа 1980</t>
  </si>
  <si>
    <t>Гордеев Артём</t>
  </si>
  <si>
    <t>15 Сентября 1988</t>
  </si>
  <si>
    <t>Бернацкий Сергей</t>
  </si>
  <si>
    <t>1 Марта 1982</t>
  </si>
  <si>
    <t>Кольцов Константин</t>
  </si>
  <si>
    <t>17 Апреля 1981</t>
  </si>
  <si>
    <t>Кулаков Александр</t>
  </si>
  <si>
    <t>15 Мая 1983</t>
  </si>
  <si>
    <t>Ворачек Томаш</t>
  </si>
  <si>
    <t>27 Февраля 1990</t>
  </si>
  <si>
    <t>Горжава Милослав</t>
  </si>
  <si>
    <t>27 Октября 1982</t>
  </si>
  <si>
    <t>Андрюхов Илья</t>
  </si>
  <si>
    <t>Рахунек Томаш</t>
  </si>
  <si>
    <t>26 Февраля 1991</t>
  </si>
  <si>
    <t>Заседа Матвей</t>
  </si>
  <si>
    <t>9 Июня 1999</t>
  </si>
  <si>
    <t>Сидляров Дмитрий</t>
  </si>
  <si>
    <t>Журавлёв Семён</t>
  </si>
  <si>
    <t>Кулда Артурс</t>
  </si>
  <si>
    <t>25 Июля 1988</t>
  </si>
  <si>
    <t>Боярчук Михаил</t>
  </si>
  <si>
    <t>4 Января 1997</t>
  </si>
  <si>
    <t>Лебланк Луи</t>
  </si>
  <si>
    <t>26 Января 1991</t>
  </si>
  <si>
    <t>Сулейманов Рамиль</t>
  </si>
  <si>
    <t>24 Марта 1996</t>
  </si>
  <si>
    <t>Попов Виталий</t>
  </si>
  <si>
    <t>7 Августа 1992</t>
  </si>
  <si>
    <t>Пестунов Дмитрий</t>
  </si>
  <si>
    <t>Здунов Павел</t>
  </si>
  <si>
    <t>18 Июня 1991</t>
  </si>
  <si>
    <t>Жердев Николай</t>
  </si>
  <si>
    <t>5 Ноября 1984</t>
  </si>
  <si>
    <t>Кузнецов Сергей</t>
  </si>
  <si>
    <t>5 Января 1991</t>
  </si>
  <si>
    <t>Орлович-Грудков Денис</t>
  </si>
  <si>
    <t>3 Ноября 1995</t>
  </si>
  <si>
    <t>Коледаев Алексей</t>
  </si>
  <si>
    <t>27 Марта 1976</t>
  </si>
  <si>
    <t>Гласс Джефф</t>
  </si>
  <si>
    <t>19 Ноября 1985</t>
  </si>
  <si>
    <t>Старченко Дмитрий</t>
  </si>
  <si>
    <t>6 Сентября 1996</t>
  </si>
  <si>
    <t>О'Бирн Райан</t>
  </si>
  <si>
    <t>19 Июля 1984</t>
  </si>
  <si>
    <t>Мальгин Дмитрий</t>
  </si>
  <si>
    <t>Аблаев Кирилл</t>
  </si>
  <si>
    <t>Шафаренко Олег</t>
  </si>
  <si>
    <t>31 Октября 1981</t>
  </si>
  <si>
    <t>Кристек Ярослав</t>
  </si>
  <si>
    <t>16 Марта 1980</t>
  </si>
  <si>
    <t>Лукоянов Артём</t>
  </si>
  <si>
    <t>31 Января 1989</t>
  </si>
  <si>
    <t>Шабуров Дмитрий</t>
  </si>
  <si>
    <t>22 Августа 1996</t>
  </si>
  <si>
    <t>Горошко Олег</t>
  </si>
  <si>
    <t>19 Ноября 1989</t>
  </si>
  <si>
    <t>Миеттинен Антти</t>
  </si>
  <si>
    <t>Подшендялов Артём</t>
  </si>
  <si>
    <t>5 Декабря 1989</t>
  </si>
  <si>
    <t>Валеев Игорь</t>
  </si>
  <si>
    <t>9 Января 1981</t>
  </si>
  <si>
    <t>Головков Игорь</t>
  </si>
  <si>
    <t>Спайло Арэн</t>
  </si>
  <si>
    <t>6 Декабря 1983</t>
  </si>
  <si>
    <t>Кархунен Томи</t>
  </si>
  <si>
    <t>29 Октября 1989</t>
  </si>
  <si>
    <t>Купаринен Матти</t>
  </si>
  <si>
    <t>16 Октября 1984</t>
  </si>
  <si>
    <t>Зиновьев Сергей</t>
  </si>
  <si>
    <t>Тёрнберг Мартин</t>
  </si>
  <si>
    <t>6 Августа 1983</t>
  </si>
  <si>
    <t>Михеев Артём</t>
  </si>
  <si>
    <t>27 Мая 1995</t>
  </si>
  <si>
    <t>Мегалинский Дмитрий</t>
  </si>
  <si>
    <t>Юньков Михаил</t>
  </si>
  <si>
    <t>16 Февраля 1986</t>
  </si>
  <si>
    <t>Бородин Савва</t>
  </si>
  <si>
    <t>6 Декабря 1991</t>
  </si>
  <si>
    <t>Нюландер Петер</t>
  </si>
  <si>
    <t>20 Января 1976</t>
  </si>
  <si>
    <t>Князев Игорь</t>
  </si>
  <si>
    <t>27 Января 1983</t>
  </si>
  <si>
    <t>Шкенин Николай</t>
  </si>
  <si>
    <t>20 Октября 1990</t>
  </si>
  <si>
    <t>Зубов Илья</t>
  </si>
  <si>
    <t>14 Февраля 1987</t>
  </si>
  <si>
    <t>Косоуров Алексей</t>
  </si>
  <si>
    <t>29 Июля 1979</t>
  </si>
  <si>
    <t>Еркин Денис</t>
  </si>
  <si>
    <t>6 Марта 1998</t>
  </si>
  <si>
    <t>Мраз Рихард</t>
  </si>
  <si>
    <t>Казаков Максим</t>
  </si>
  <si>
    <t>27 Марта 1993</t>
  </si>
  <si>
    <t>Пуголовкин Артём</t>
  </si>
  <si>
    <t>26 Января 1992</t>
  </si>
  <si>
    <t>Брюклер Бернд</t>
  </si>
  <si>
    <t>26 Сентября 1981</t>
  </si>
  <si>
    <t>Австрия</t>
  </si>
  <si>
    <t>Вейссманн Эрик</t>
  </si>
  <si>
    <t>27 Мая 1978</t>
  </si>
  <si>
    <t>Лаланд Кевин</t>
  </si>
  <si>
    <t>19 Февраля 1987</t>
  </si>
  <si>
    <t>Воробьёв Дмитрий</t>
  </si>
  <si>
    <t>Липин Александр</t>
  </si>
  <si>
    <t>19 Декабря 1985</t>
  </si>
  <si>
    <t>Мертл Томаш</t>
  </si>
  <si>
    <t>11 Марта 1986</t>
  </si>
  <si>
    <t>Воронов Алексей</t>
  </si>
  <si>
    <t>29 Сентября 1977</t>
  </si>
  <si>
    <t>Пикар Александр</t>
  </si>
  <si>
    <t>5 Июля 1985</t>
  </si>
  <si>
    <t>Ковалёв Антон</t>
  </si>
  <si>
    <t>3 Июля 1997</t>
  </si>
  <si>
    <t>31 Августа 1993</t>
  </si>
  <si>
    <t>Куликов Павел</t>
  </si>
  <si>
    <t>Мякинен Миро</t>
  </si>
  <si>
    <t>Симчук Константин</t>
  </si>
  <si>
    <t>26 Февраля 1974</t>
  </si>
  <si>
    <t>Лазушин Александр</t>
  </si>
  <si>
    <t>Филичкин Андрей</t>
  </si>
  <si>
    <t>24 Сентября 1987</t>
  </si>
  <si>
    <t>Пильстрём Антти</t>
  </si>
  <si>
    <t>22 Октября 1984</t>
  </si>
  <si>
    <t>Гиллис Тревор</t>
  </si>
  <si>
    <t>Волков Игорь</t>
  </si>
  <si>
    <t>24 Января 1983</t>
  </si>
  <si>
    <t>Фетисов Вячеслав</t>
  </si>
  <si>
    <t>20 Апреля 1958</t>
  </si>
  <si>
    <t>Чернов Михаил</t>
  </si>
  <si>
    <t>11 Ноября 1978</t>
  </si>
  <si>
    <t>Полторак Евгений</t>
  </si>
  <si>
    <t>15 Апреля 1993</t>
  </si>
  <si>
    <t>Заварухин Николай</t>
  </si>
  <si>
    <t>18 Марта 1975</t>
  </si>
  <si>
    <t>Майоров Максим</t>
  </si>
  <si>
    <t>26 Марта 1989</t>
  </si>
  <si>
    <t>Гусев Никита</t>
  </si>
  <si>
    <t>8 Июля 1992</t>
  </si>
  <si>
    <t>Михайлов Эдуард</t>
  </si>
  <si>
    <t>Суханов Андрей</t>
  </si>
  <si>
    <t>18 Апреля 1996</t>
  </si>
  <si>
    <t>Наумов Сергей</t>
  </si>
  <si>
    <t>4 Апреля 1969</t>
  </si>
  <si>
    <t>Мусин Дамир</t>
  </si>
  <si>
    <t>5 Октября 1994</t>
  </si>
  <si>
    <t>Брынцев Александр</t>
  </si>
  <si>
    <t>21 Мая 1995</t>
  </si>
  <si>
    <t>Григалс Густавс</t>
  </si>
  <si>
    <t>Масальскис Эдгарс</t>
  </si>
  <si>
    <t>31 Марта 1980</t>
  </si>
  <si>
    <t>Салмела Ансси</t>
  </si>
  <si>
    <t>13 Августа 1984</t>
  </si>
  <si>
    <t>Рюнняс Юсси</t>
  </si>
  <si>
    <t>22 Мая 1987</t>
  </si>
  <si>
    <t>Скалицки Павол</t>
  </si>
  <si>
    <t>9 Октября 1995</t>
  </si>
  <si>
    <t>Громов Александр</t>
  </si>
  <si>
    <t>12 Октября 1982</t>
  </si>
  <si>
    <t>Потехин Богдан</t>
  </si>
  <si>
    <t>10 Июля 1992</t>
  </si>
  <si>
    <t>Горячевских Степан</t>
  </si>
  <si>
    <t>Крысанов Александр</t>
  </si>
  <si>
    <t>2 Января 1981</t>
  </si>
  <si>
    <t>Таркки Туомас</t>
  </si>
  <si>
    <t>28 Февраля 1980</t>
  </si>
  <si>
    <t>Марыгин Андрей</t>
  </si>
  <si>
    <t>13 Апреля 1989</t>
  </si>
  <si>
    <t>Паршин Денис</t>
  </si>
  <si>
    <t>1 Февраля 1986</t>
  </si>
  <si>
    <t>Морозов Алексей</t>
  </si>
  <si>
    <t>16 Февраля 1977</t>
  </si>
  <si>
    <t>Сентюрин Сергей</t>
  </si>
  <si>
    <t>12 Июля 1987</t>
  </si>
  <si>
    <t>Жукенов Дмитрий</t>
  </si>
  <si>
    <t>24 Марта 1997</t>
  </si>
  <si>
    <t>Маслеников Ярослав</t>
  </si>
  <si>
    <t>23 Апреля 1982</t>
  </si>
  <si>
    <t>Козловский Юрий</t>
  </si>
  <si>
    <t>29 Июня 1994</t>
  </si>
  <si>
    <t>Петрищев Руслан</t>
  </si>
  <si>
    <t>22 Августа 1997</t>
  </si>
  <si>
    <t>Акифьев Алексей</t>
  </si>
  <si>
    <t>22 Января 1976</t>
  </si>
  <si>
    <t>Подскребалин Никита</t>
  </si>
  <si>
    <t>10 Июня 1998</t>
  </si>
  <si>
    <t>Билалов Ильшат</t>
  </si>
  <si>
    <t>15 Января 1985</t>
  </si>
  <si>
    <t>Фабрициус Карл</t>
  </si>
  <si>
    <t>29 Сентября 1982</t>
  </si>
  <si>
    <t>Хеннесси Джошуа</t>
  </si>
  <si>
    <t>7 Февраля 1985</t>
  </si>
  <si>
    <t>Балмочных Максим</t>
  </si>
  <si>
    <t>7 Марта 1979</t>
  </si>
  <si>
    <t>Пережогин Александр</t>
  </si>
  <si>
    <t>10 Августа 1983</t>
  </si>
  <si>
    <t>Мёллер Оскар</t>
  </si>
  <si>
    <t>22 Января 1989</t>
  </si>
  <si>
    <t>Павлюков Илья</t>
  </si>
  <si>
    <t>Рылов Яков</t>
  </si>
  <si>
    <t>Кузьменко Дмитрий</t>
  </si>
  <si>
    <t>4 Января 1991</t>
  </si>
  <si>
    <t>Костицын Сергей</t>
  </si>
  <si>
    <t>20 Марта 1987</t>
  </si>
  <si>
    <t>Накладал Якуб</t>
  </si>
  <si>
    <t>30 Декабря 1987</t>
  </si>
  <si>
    <t>Худобин Антон</t>
  </si>
  <si>
    <t>7 Мая 1986</t>
  </si>
  <si>
    <t>Сангвинетти Бобби</t>
  </si>
  <si>
    <t>29 Февраля 1988</t>
  </si>
  <si>
    <t>Глинка Михал</t>
  </si>
  <si>
    <t>Тарасов Александр</t>
  </si>
  <si>
    <t>24 Декабря 1990</t>
  </si>
  <si>
    <t>Лужа Патрик</t>
  </si>
  <si>
    <t>27 Июля 1994</t>
  </si>
  <si>
    <t>Перетягин Сергей</t>
  </si>
  <si>
    <t>19 Апреля 1984</t>
  </si>
  <si>
    <t>Колдер Кайл</t>
  </si>
  <si>
    <t>5 Января 1979</t>
  </si>
  <si>
    <t>Лахти Миика</t>
  </si>
  <si>
    <t>6 Февраля 1987</t>
  </si>
  <si>
    <t>Шафигулин Григорий</t>
  </si>
  <si>
    <t>13 Января 1985</t>
  </si>
  <si>
    <t>Комаристый Александр</t>
  </si>
  <si>
    <t>2 Октября 1989</t>
  </si>
  <si>
    <t>Колник Юрай</t>
  </si>
  <si>
    <t>13 Ноября 1980</t>
  </si>
  <si>
    <t>Коробов Сергей</t>
  </si>
  <si>
    <t>12 Марта 1996</t>
  </si>
  <si>
    <t>Алексеев Денис</t>
  </si>
  <si>
    <t>1 Октября 1997</t>
  </si>
  <si>
    <t>Тимченко Данил</t>
  </si>
  <si>
    <t>9 Июня 1998</t>
  </si>
  <si>
    <t>Ворошнин Павел</t>
  </si>
  <si>
    <t>23 Марта 1984</t>
  </si>
  <si>
    <t>Горовиков Константин</t>
  </si>
  <si>
    <t>31 Августа 1977</t>
  </si>
  <si>
    <t>О'Делл Эрик</t>
  </si>
  <si>
    <t>21 Июня 1990</t>
  </si>
  <si>
    <t>Бодуэн Эрик</t>
  </si>
  <si>
    <t>3 Мая 1980</t>
  </si>
  <si>
    <t>Белл Брендэн</t>
  </si>
  <si>
    <t>Швалёв Алексей</t>
  </si>
  <si>
    <t>25 Мая 1987</t>
  </si>
  <si>
    <t>Вей Линден</t>
  </si>
  <si>
    <t>17 Июля 1991</t>
  </si>
  <si>
    <t>Ложкин Андрей</t>
  </si>
  <si>
    <t>2 Января 1985</t>
  </si>
  <si>
    <t>Макеев Никита</t>
  </si>
  <si>
    <t>13 Февраля 1998</t>
  </si>
  <si>
    <t>Херсли Патрик</t>
  </si>
  <si>
    <t>23 Июня 1986</t>
  </si>
  <si>
    <t>Ахонен Ари</t>
  </si>
  <si>
    <t>6 Февраля 1981</t>
  </si>
  <si>
    <t>Швырёв Игорь</t>
  </si>
  <si>
    <t>10 Июля 1998</t>
  </si>
  <si>
    <t>Шинкарь Александр</t>
  </si>
  <si>
    <t>3 Июля 1981</t>
  </si>
  <si>
    <t>Гринфогелс Нилс</t>
  </si>
  <si>
    <t>28 Мая 1994</t>
  </si>
  <si>
    <t>Кошечкин Василий</t>
  </si>
  <si>
    <t>27 Марта 1983</t>
  </si>
  <si>
    <t>Чернквист Даниэль</t>
  </si>
  <si>
    <t>14 Октября 1976</t>
  </si>
  <si>
    <t>Бортников Игорь</t>
  </si>
  <si>
    <t>8 Июня 1989</t>
  </si>
  <si>
    <t>Игнатович Максим</t>
  </si>
  <si>
    <t>7 Апреля 1991</t>
  </si>
  <si>
    <t>Плэтт Джефф</t>
  </si>
  <si>
    <t>10 Июля 1985</t>
  </si>
  <si>
    <t>Хамфрис Спенсер</t>
  </si>
  <si>
    <t>30 Апреля 1992</t>
  </si>
  <si>
    <t>Зинченко Станислав</t>
  </si>
  <si>
    <t>5 Июля 1995</t>
  </si>
  <si>
    <t>Мякиниеми Эту</t>
  </si>
  <si>
    <t>19 Апреля 1999</t>
  </si>
  <si>
    <t>Хасаншин Руслан</t>
  </si>
  <si>
    <t>Хацей Арсений</t>
  </si>
  <si>
    <t>28 Января 1994</t>
  </si>
  <si>
    <t>Линг Дэвид</t>
  </si>
  <si>
    <t>9 Января 1975</t>
  </si>
  <si>
    <t>Бешаров Тимур</t>
  </si>
  <si>
    <t>23 Ноября 1996</t>
  </si>
  <si>
    <t>Кармашков Артур</t>
  </si>
  <si>
    <t>30 Января 1998</t>
  </si>
  <si>
    <t>Гребенников Илья</t>
  </si>
  <si>
    <t>13 Января 1987</t>
  </si>
  <si>
    <t>Петрашек Давид</t>
  </si>
  <si>
    <t>1 Февраля 1976</t>
  </si>
  <si>
    <t>Неколенко Архип</t>
  </si>
  <si>
    <t>11 Марта 1996</t>
  </si>
  <si>
    <t>Янк Богумил</t>
  </si>
  <si>
    <t>6 Июля 1992</t>
  </si>
  <si>
    <t>Михнов Алексей</t>
  </si>
  <si>
    <t>Мойжиш Томаш</t>
  </si>
  <si>
    <t>2 Мая 1982</t>
  </si>
  <si>
    <t>Хлопотов Вадим</t>
  </si>
  <si>
    <t>22 Апреля 1994</t>
  </si>
  <si>
    <t>Фостер Кёртис</t>
  </si>
  <si>
    <t>24 Ноября 1981</t>
  </si>
  <si>
    <t>Хедден Майк</t>
  </si>
  <si>
    <t>27 Декабря 1984</t>
  </si>
  <si>
    <t>17 Мая 1988</t>
  </si>
  <si>
    <t>Китаров Александр</t>
  </si>
  <si>
    <t>Паньшин Михаил</t>
  </si>
  <si>
    <t>2 Мая 1983</t>
  </si>
  <si>
    <t>Джонсон Джеми</t>
  </si>
  <si>
    <t>23 Января 1982</t>
  </si>
  <si>
    <t>Шупинский Денис</t>
  </si>
  <si>
    <t>Стулов Владимир</t>
  </si>
  <si>
    <t>4 Апреля 1983</t>
  </si>
  <si>
    <t>Теряев Сергей</t>
  </si>
  <si>
    <t>13 Октября 1994</t>
  </si>
  <si>
    <t>Цибульскис Оскарс</t>
  </si>
  <si>
    <t>Панарин Артемий</t>
  </si>
  <si>
    <t>30 Октября 1991</t>
  </si>
  <si>
    <t>Франскевич Денис</t>
  </si>
  <si>
    <t>6 Июня 1981</t>
  </si>
  <si>
    <t>Яруллин Альберт</t>
  </si>
  <si>
    <t>3 Мая 1993</t>
  </si>
  <si>
    <t>Обидин Андрей</t>
  </si>
  <si>
    <t>28 Февраля 1997</t>
  </si>
  <si>
    <t>Симаков Алексей</t>
  </si>
  <si>
    <t>7 Апреля 1979</t>
  </si>
  <si>
    <t>Баландинс Салвис</t>
  </si>
  <si>
    <t>9 Февраля 1996</t>
  </si>
  <si>
    <t>Антоненко Олег</t>
  </si>
  <si>
    <t>1 Июля 1971</t>
  </si>
  <si>
    <t>Крепс Камил</t>
  </si>
  <si>
    <t>18 Ноября 1984</t>
  </si>
  <si>
    <t>Тюляпкин Михаил</t>
  </si>
  <si>
    <t>4 Мая 1984</t>
  </si>
  <si>
    <t>Воробьёв Владимир</t>
  </si>
  <si>
    <t>2 Ноября 1972</t>
  </si>
  <si>
    <t>Хорошун Сергей</t>
  </si>
  <si>
    <t>27 Июня 1980</t>
  </si>
  <si>
    <t>Курепанов Денис</t>
  </si>
  <si>
    <t>Ващенко Григорий</t>
  </si>
  <si>
    <t>Зотов Виталий</t>
  </si>
  <si>
    <t>1 Апреля 1992</t>
  </si>
  <si>
    <t>Голышев Анатолий</t>
  </si>
  <si>
    <t>14 Февраля 1995</t>
  </si>
  <si>
    <t>Лукин Никита</t>
  </si>
  <si>
    <t>Моррисон Джастин</t>
  </si>
  <si>
    <t>10 Августа 1978</t>
  </si>
  <si>
    <t>Путилов Кирилл</t>
  </si>
  <si>
    <t>1 Ноября 1988</t>
  </si>
  <si>
    <t>Зайцев Егор</t>
  </si>
  <si>
    <t>Марушак Иржи</t>
  </si>
  <si>
    <t>29 Ноября 1975</t>
  </si>
  <si>
    <t>Иванов Семён</t>
  </si>
  <si>
    <t>10 Июля 1995</t>
  </si>
  <si>
    <t>Ванвиг Кайл</t>
  </si>
  <si>
    <t>29 Января 1981</t>
  </si>
  <si>
    <t>Сычёв Роман</t>
  </si>
  <si>
    <t>2 Сентября 1985</t>
  </si>
  <si>
    <t>Бутузов Станислав</t>
  </si>
  <si>
    <t>31 Мая 1996</t>
  </si>
  <si>
    <t>Райко Димитрий</t>
  </si>
  <si>
    <t>3 Февраля 1999</t>
  </si>
  <si>
    <t>Брызгалов Илья</t>
  </si>
  <si>
    <t>22 Июня 1980</t>
  </si>
  <si>
    <t>Шибаев Александр</t>
  </si>
  <si>
    <t>18 Апреля 1987</t>
  </si>
  <si>
    <t>Мёрфи Кори</t>
  </si>
  <si>
    <t>13 Февраля 1978</t>
  </si>
  <si>
    <t>Крстев Ангел</t>
  </si>
  <si>
    <t>Санников Степан</t>
  </si>
  <si>
    <t>25 Сентября 1990</t>
  </si>
  <si>
    <t>Банников Кирилл</t>
  </si>
  <si>
    <t>29 Мая 1990</t>
  </si>
  <si>
    <t>Королёв Антон</t>
  </si>
  <si>
    <t>Макаренко Павел</t>
  </si>
  <si>
    <t>Чернов Артём</t>
  </si>
  <si>
    <t>Артёмов Артём</t>
  </si>
  <si>
    <t>Синегубкин Егор</t>
  </si>
  <si>
    <t>8 Января 2000</t>
  </si>
  <si>
    <t>Рязанов Михаил</t>
  </si>
  <si>
    <t>4 Декабря 1986</t>
  </si>
  <si>
    <t>Кучин Иван</t>
  </si>
  <si>
    <t>23 Августа 1988</t>
  </si>
  <si>
    <t>Непряев Иван</t>
  </si>
  <si>
    <t>4 Февраля 1982</t>
  </si>
  <si>
    <t>Доронин Павел</t>
  </si>
  <si>
    <t>21 Августа 1988</t>
  </si>
  <si>
    <t>Летанг Алан</t>
  </si>
  <si>
    <t>4 Сентября 1975</t>
  </si>
  <si>
    <t>Татаринов Александр</t>
  </si>
  <si>
    <t>14 Апреля 1982</t>
  </si>
  <si>
    <t>Пиккарайнен Ханну</t>
  </si>
  <si>
    <t>13 Октября 1983</t>
  </si>
  <si>
    <t>Ильин Даниил</t>
  </si>
  <si>
    <t>17 Июня 1995</t>
  </si>
  <si>
    <t>Беланже Эрик</t>
  </si>
  <si>
    <t>16 Декабря 1977</t>
  </si>
  <si>
    <t>Жуков Сергей</t>
  </si>
  <si>
    <t>23 Ноября 1975</t>
  </si>
  <si>
    <t>Суворов Дмитрий</t>
  </si>
  <si>
    <t>13 Июня 1991</t>
  </si>
  <si>
    <t>Иванюженков Антон</t>
  </si>
  <si>
    <t>Зиновьев Кирилл</t>
  </si>
  <si>
    <t>Ибрайбеков Мадияр</t>
  </si>
  <si>
    <t>4 Сентября 1995</t>
  </si>
  <si>
    <t>Стасюк Денис</t>
  </si>
  <si>
    <t>Мелин Бьёрн</t>
  </si>
  <si>
    <t>4 Июля 1981</t>
  </si>
  <si>
    <t>Манукян Артём</t>
  </si>
  <si>
    <t>Анттила Марко</t>
  </si>
  <si>
    <t>27 Мая 1985</t>
  </si>
  <si>
    <t>Макаров Денис</t>
  </si>
  <si>
    <t>3 Августа 1983</t>
  </si>
  <si>
    <t>Григорьев Кирилл</t>
  </si>
  <si>
    <t>5 Января 1995</t>
  </si>
  <si>
    <t>О'Брайен Джеймс</t>
  </si>
  <si>
    <t>29 Января 1989</t>
  </si>
  <si>
    <t>Флягин Михаил</t>
  </si>
  <si>
    <t>10 Мая 1993</t>
  </si>
  <si>
    <t>Князев Валерий</t>
  </si>
  <si>
    <t>11 Июня 1992</t>
  </si>
  <si>
    <t>Зозон Богдан</t>
  </si>
  <si>
    <t>16 Января 1993</t>
  </si>
  <si>
    <t>Меларт Илари</t>
  </si>
  <si>
    <t>11 Февраля 1989</t>
  </si>
  <si>
    <t>Маслов Артём</t>
  </si>
  <si>
    <t>12 Июля 1990</t>
  </si>
  <si>
    <t>Мюррэй Эндрю</t>
  </si>
  <si>
    <t>6 Ноября 1981</t>
  </si>
  <si>
    <t>Лисовец Евгений</t>
  </si>
  <si>
    <t>Падакин Павел</t>
  </si>
  <si>
    <t>8 Июня 1994</t>
  </si>
  <si>
    <t>Филиппов Алексей</t>
  </si>
  <si>
    <t>8 Марта 1994</t>
  </si>
  <si>
    <t>Рубцов Герман</t>
  </si>
  <si>
    <t>27 Июня 1998</t>
  </si>
  <si>
    <t>Петунин Александр</t>
  </si>
  <si>
    <t>31 Января 1997</t>
  </si>
  <si>
    <t>Перескоков Вадим</t>
  </si>
  <si>
    <t>27 Августа 1993</t>
  </si>
  <si>
    <t>Кирющенков Виталий</t>
  </si>
  <si>
    <t>31 Января 1992</t>
  </si>
  <si>
    <t>Чернов Павел</t>
  </si>
  <si>
    <t>30 Января 1990</t>
  </si>
  <si>
    <t>Антонов Андрей</t>
  </si>
  <si>
    <t>27 Апреля 1985</t>
  </si>
  <si>
    <t>Квитченко Максим</t>
  </si>
  <si>
    <t>13 Марта 1990</t>
  </si>
  <si>
    <t>Кулагин Александр</t>
  </si>
  <si>
    <t>Сёмин Александр</t>
  </si>
  <si>
    <t>Севостьянов Александр</t>
  </si>
  <si>
    <t>7 Января 1998</t>
  </si>
  <si>
    <t>Заборски Томаш</t>
  </si>
  <si>
    <t>14 Ноября 1987</t>
  </si>
  <si>
    <t>Вороной Кирилл</t>
  </si>
  <si>
    <t>29 Июля 1993</t>
  </si>
  <si>
    <t>Коскиранта Ярно</t>
  </si>
  <si>
    <t>9 Декабря 1986</t>
  </si>
  <si>
    <t>Богдановский Константин</t>
  </si>
  <si>
    <t>Чесалин Евгений</t>
  </si>
  <si>
    <t>Юханссон Микаэль</t>
  </si>
  <si>
    <t>Иггулден Майк</t>
  </si>
  <si>
    <t>9 Ноября 1982</t>
  </si>
  <si>
    <t>Скривенс Бен</t>
  </si>
  <si>
    <t>11 Сентября 1986</t>
  </si>
  <si>
    <t>Сучков Павел</t>
  </si>
  <si>
    <t>21 Ноября 1992</t>
  </si>
  <si>
    <t>Белоцкий Артём</t>
  </si>
  <si>
    <t>Голещихин Игорь</t>
  </si>
  <si>
    <t>11 Августа 1997</t>
  </si>
  <si>
    <t>Сидоров Максим</t>
  </si>
  <si>
    <t>3 Апреля 1996</t>
  </si>
  <si>
    <t>Ландер Антон</t>
  </si>
  <si>
    <t>24 Апреля 1991</t>
  </si>
  <si>
    <t>Царёв Алексей</t>
  </si>
  <si>
    <t>23 Июня 1997</t>
  </si>
  <si>
    <t>Альшевский Станислав</t>
  </si>
  <si>
    <t>Покорны Матей</t>
  </si>
  <si>
    <t>18 Октября 1998</t>
  </si>
  <si>
    <t>Брюквин Владимир</t>
  </si>
  <si>
    <t>Верещагин Иван</t>
  </si>
  <si>
    <t>19 Января 1995</t>
  </si>
  <si>
    <t>Грэм Джон</t>
  </si>
  <si>
    <t>31 Августа 1975</t>
  </si>
  <si>
    <t>Ларсен Филип</t>
  </si>
  <si>
    <t>7 Декабря 1989</t>
  </si>
  <si>
    <t>Валиев Айрат</t>
  </si>
  <si>
    <t>Кузнецов Александр</t>
  </si>
  <si>
    <t>11 Марта 1992</t>
  </si>
  <si>
    <t>Стельмах Андрей</t>
  </si>
  <si>
    <t>Пёпперле Томаш</t>
  </si>
  <si>
    <t>10 Октября 1984</t>
  </si>
  <si>
    <t>Страка Йозеф</t>
  </si>
  <si>
    <t>11 Февраля 1978</t>
  </si>
  <si>
    <t>Чиглинцев Александр</t>
  </si>
  <si>
    <t>Рендулич Борна</t>
  </si>
  <si>
    <t>25 Марта 1992</t>
  </si>
  <si>
    <t>Кугрышев Дмитрий</t>
  </si>
  <si>
    <t>18 Января 1990</t>
  </si>
  <si>
    <t>Коларик Чад</t>
  </si>
  <si>
    <t>26 Января 1986</t>
  </si>
  <si>
    <t>Галама Марко</t>
  </si>
  <si>
    <t>2 Января 1996</t>
  </si>
  <si>
    <t>Уэллмэн Кейси</t>
  </si>
  <si>
    <t>18 Октября 1987</t>
  </si>
  <si>
    <t>Чащухин Константин</t>
  </si>
  <si>
    <t>6 Мая 1978</t>
  </si>
  <si>
    <t>Жиру Раймон</t>
  </si>
  <si>
    <t>20 Июля 1976</t>
  </si>
  <si>
    <t>Безруков Иван</t>
  </si>
  <si>
    <t>11 Июня 1997</t>
  </si>
  <si>
    <t>Яковлев Дмитрий</t>
  </si>
  <si>
    <t>6 Июля 1988</t>
  </si>
  <si>
    <t>Постников Виктор</t>
  </si>
  <si>
    <t>Митряков Вадим</t>
  </si>
  <si>
    <t>18 Апреля 1991</t>
  </si>
  <si>
    <t>Фефелов Игорь</t>
  </si>
  <si>
    <t>Бердюков Георгий</t>
  </si>
  <si>
    <t>19 Августа 1991</t>
  </si>
  <si>
    <t>Мозякин Сергей</t>
  </si>
  <si>
    <t>30 Марта 1981</t>
  </si>
  <si>
    <t>Артемьев Артём</t>
  </si>
  <si>
    <t>3 Января 1993</t>
  </si>
  <si>
    <t>Енюшин Александр</t>
  </si>
  <si>
    <t>7 Марта 1997</t>
  </si>
  <si>
    <t>Кожевников Александр</t>
  </si>
  <si>
    <t>Корсо Даниэль</t>
  </si>
  <si>
    <t>3 Апреля 1978</t>
  </si>
  <si>
    <t>Тарасов Вадим</t>
  </si>
  <si>
    <t>31 Декабря 1976</t>
  </si>
  <si>
    <t>Forecasting stock returns is an exacting prospect in the context of financial time series. This study proposes a unique decision-making model for day trading investments on the stock market. In this regard, the model was developed using a fusion approach of a classifier based on machine learning, with the support vector machine (SVM) method, and the mean-variance (MV) method for portfolio selection. The model's experimental evaluation was based on assets from the S{\~{a}}o Paulo Stock Exchange Index (Ibovespa). Monthly rolling windows were used to choose the best-performing parameter sets (the in-sample phase) and testing (the out-of-sample phase). The monthly windows were composed of daily rolling windows, with new training of the classifying algorithm and portfolio optimization. A total of 81 parameter arrangements were formulated. To compare the proposed model's performance, two other models were suggested: (i) SVM + 1/N, which maintained the process of classifying the trends of the assets that reached a certain target of gain and which invested equally in all assets that had positive signals in their classifications, and (ii) Random + MV, which also maintained the selection of those assets with a tendency to reach a certain target of gain, but where the selection was randomly defined. Then, the portfolio's composition was determined using the MV method. Together, the alternative models registered 36 parameter variations. In addition to these two models, the results were also compared with the Ibovespa's performance. The experiments were formulated using historical data for 3716 trading days for the out-of-sample analysis. Simulations were conducted without including transaction costs and also with the inclusion of a proportion of such costs. We specifically analyzed the effect of brokerage costs on buying and selling stocks on the Brazilian market. This study also evaluated the classifier's performance, portfolios' cardinality, and models' returns and risks. The proposed main model showed significant results, although demand for trading value can be a limiting factor for its implementation. Nonetheless, this study extends the theoretical application of machine learning and offers a potentially practical approach to anticipating stock prices.</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</si>
  <si>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</si>
  <si>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</si>
  <si>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</si>
  <si>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</si>
  <si>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</si>
  <si>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</si>
  <si>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</si>
  <si>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</si>
  <si>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</si>
  <si>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</si>
  <si>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GT-14</t>
  </si>
  <si>
    <t>Белый чай</t>
  </si>
  <si>
    <t>Белый чай Премиум</t>
  </si>
  <si>
    <t>0,5 кг</t>
  </si>
  <si>
    <t>BT-06</t>
  </si>
  <si>
    <t xml:space="preserve">Красный чай </t>
  </si>
  <si>
    <t>Красный чай крупный</t>
  </si>
  <si>
    <t>1 кг</t>
  </si>
  <si>
    <t>GT-18</t>
  </si>
  <si>
    <t>Жасминовый чай</t>
  </si>
  <si>
    <t>Жасминовый чай крупный</t>
  </si>
  <si>
    <t>GT-12</t>
  </si>
  <si>
    <t>Желтый чай</t>
  </si>
  <si>
    <t>GT-09</t>
  </si>
  <si>
    <t>Зеленый чай</t>
  </si>
  <si>
    <t>Зеленый чай крупнолистовой 1</t>
  </si>
  <si>
    <t>BT-45</t>
  </si>
  <si>
    <t>Пуэр рассыпной</t>
  </si>
  <si>
    <t>Молочный пуэр</t>
  </si>
  <si>
    <t>BT-38</t>
  </si>
  <si>
    <t>Пуэр дворцовый 2</t>
  </si>
  <si>
    <t>GT-02</t>
  </si>
  <si>
    <t>Зеленый чай Премиум</t>
  </si>
  <si>
    <t>GT-26</t>
  </si>
  <si>
    <t>Добавки</t>
  </si>
  <si>
    <t>Лайм</t>
  </si>
  <si>
    <t>BT-40</t>
  </si>
  <si>
    <t>Пуэр дворцовый 1</t>
  </si>
  <si>
    <t>GT-31</t>
  </si>
  <si>
    <t>Связанный чай</t>
  </si>
  <si>
    <t>Цветок с ароматом молока</t>
  </si>
  <si>
    <t>BT-37</t>
  </si>
  <si>
    <t>Пуэр рассыпной премиум</t>
  </si>
  <si>
    <t>GT-30</t>
  </si>
  <si>
    <t xml:space="preserve">Цветок с ароматом жасмина  </t>
  </si>
  <si>
    <t xml:space="preserve">Пуэр дворцовый 1       </t>
  </si>
  <si>
    <t>BT-07</t>
  </si>
  <si>
    <t>Молочный красный 1</t>
  </si>
  <si>
    <t>GT-24</t>
  </si>
  <si>
    <t>Имбирь</t>
  </si>
  <si>
    <t>GT-23</t>
  </si>
  <si>
    <t>Жасмин</t>
  </si>
  <si>
    <t>GT-04</t>
  </si>
  <si>
    <t>Зеленый чай крупнолистовой 2</t>
  </si>
  <si>
    <t>GT-42A</t>
  </si>
  <si>
    <t>Улун</t>
  </si>
  <si>
    <t>Улун рассыпной</t>
  </si>
  <si>
    <t>GT-41</t>
  </si>
  <si>
    <t>BT-09</t>
  </si>
  <si>
    <t>Фруктовый чай</t>
  </si>
  <si>
    <t>Лимонный</t>
  </si>
  <si>
    <t>BT-43</t>
  </si>
  <si>
    <t>Шен пуэр</t>
  </si>
  <si>
    <t>GT-13</t>
  </si>
  <si>
    <t>GT-28</t>
  </si>
  <si>
    <t>GT-20</t>
  </si>
  <si>
    <t>Жасминовый чай мелкий</t>
  </si>
  <si>
    <t>BT-46</t>
  </si>
  <si>
    <t>GT-27</t>
  </si>
  <si>
    <t>BT-36</t>
  </si>
  <si>
    <t>BT-42</t>
  </si>
  <si>
    <t>BT-44</t>
  </si>
  <si>
    <t>GT-01</t>
  </si>
  <si>
    <t>Зеленый чай мелкий</t>
  </si>
  <si>
    <t>BT-04</t>
  </si>
  <si>
    <t>Молочный красный 2</t>
  </si>
  <si>
    <t>GT-16</t>
  </si>
  <si>
    <t>Почки</t>
  </si>
  <si>
    <t>Улун премиум</t>
  </si>
  <si>
    <t>GT-29</t>
  </si>
  <si>
    <t xml:space="preserve">Цветок с ароматом персика </t>
  </si>
  <si>
    <t>BT-05</t>
  </si>
  <si>
    <t>Красный чай мелкий</t>
  </si>
  <si>
    <t>BT-10</t>
  </si>
  <si>
    <t>Апельсиновый</t>
  </si>
  <si>
    <t>GT-44</t>
  </si>
  <si>
    <t>Улун выдержанный</t>
  </si>
  <si>
    <t>GT-22</t>
  </si>
  <si>
    <t>Роза</t>
  </si>
  <si>
    <t>Дата сделки</t>
  </si>
  <si>
    <t>Тип сделки</t>
  </si>
  <si>
    <t>Количество</t>
  </si>
  <si>
    <t>Покупка</t>
  </si>
  <si>
    <t>Продажа</t>
  </si>
  <si>
    <t>ПИ19-1</t>
  </si>
  <si>
    <t>Воронина Ксения Максимовна</t>
  </si>
  <si>
    <t>Доходность</t>
  </si>
  <si>
    <t>Столбец1</t>
  </si>
  <si>
    <t>Год рождения</t>
  </si>
  <si>
    <t>Год</t>
  </si>
  <si>
    <t>Месяц</t>
  </si>
  <si>
    <t>День</t>
  </si>
  <si>
    <t>День недели</t>
  </si>
  <si>
    <t>Номер недели</t>
  </si>
  <si>
    <t>Количество_net</t>
  </si>
  <si>
    <t>Итог</t>
  </si>
  <si>
    <t>Сумма по полю Количество_net</t>
  </si>
  <si>
    <t>Цена</t>
  </si>
  <si>
    <t>Стоимость</t>
  </si>
  <si>
    <t>ЧПС</t>
  </si>
  <si>
    <t>Ставка</t>
  </si>
  <si>
    <t>Сумма ЧПС</t>
  </si>
  <si>
    <t>ЧПС=0</t>
  </si>
  <si>
    <t>Сумма ЧПС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</si>
</sst>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6" formatCode="0.0000"/>
  </numFmts>
  <fonts count="5" x14ac:knownFonts="1">
    <font>
      <sz val="11"/>
      <color theme="1"/>
      <name val="Calibri"/>
      <family val="2"/>
      <scheme val="minor"/>
    </font>
    <font>
      <b/>
      <sz val="11"/>
      <name val="Calibri"/>
      <family val="2"/>
      <charset val="204"/>
    </font>
    <font>
      <sz val="11"/>
      <color theme="1"/>
      <name val="Calibri"/>
      <family val="2"/>
      <scheme val="minor"/>
    </font>
    <font>
      <b/>
      <sz val="11"/>
      <color theme="1"/>
      <name val="Calibri"/>
      <family val="2"/>
      <charset val="204"/>
      <scheme val="minor"/>
    </font>
    <font>
      <b/>
      <sz val="12"/>
      <color theme="1"/>
      <name val="Calibri"/>
      <family val="2"/>
      <charset val="204"/>
      <scheme val="minor"/>
    </font>
  </fonts>
  <fills count="6">
    <fill>
      <patternFill patternType="none"/>
    </fill>
    <fill>
      <patternFill patternType="gray125"/>
    </fill>
    <fill>
      <patternFill patternType="solid">
        <fgColor theme="6" tint="0.79998168889431442"/>
        <bgColor indexed="64"/>
      </patternFill>
    </fill>
    <fill>
      <patternFill patternType="solid">
        <fgColor theme="9" tint="0.79998168889431442"/>
        <bgColor theme="9" tint="0.79998168889431442"/>
      </patternFill>
    </fill>
    <fill>
      <patternFill patternType="solid">
        <fgColor theme="8" tint="0.79998168889431442"/>
        <bgColor indexed="64"/>
      </patternFill>
    </fill>
    <fill>
      <patternFill patternType="solid">
        <fgColor theme="0" tint="-0.249977111117893"/>
        <bgColor rgb="FFC0C0C0"/>
      </patternFill>
    </fill>
  </fills>
  <borders count="10">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theme="9" tint="0.39997558519241921"/>
      </right>
      <top style="thin">
        <color theme="9" tint="0.39997558519241921"/>
      </top>
      <bottom style="thin">
        <color theme="9" tint="0.39997558519241921"/>
      </bottom>
      <diagonal/>
    </border>
    <border>
      <left style="thin">
        <color auto="1"/>
      </left>
      <right style="thin">
        <color auto="1"/>
      </right>
      <top/>
      <bottom/>
      <diagonal/>
    </border>
  </borders>
  <cellStyleXfs count="2">
    <xf numFmtId="0" fontId="0" fillId="0" borderId="0"/>
    <xf numFmtId="43" fontId="2" fillId="0" borderId="0" applyFon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0" fillId="0" borderId="2" xfId="0" applyBorder="1"/>
    <xf numFmtId="0" fontId="1" fillId="0" borderId="0" xfId="0" applyFont="1"/>
    <xf numFmtId="0" fontId="0" fillId="0" borderId="4" xfId="0" applyBorder="1" applyAlignment="1">
      <alignment vertical="center" wrapText="1"/>
    </xf>
    <xf numFmtId="0" fontId="1" fillId="0" borderId="4" xfId="0" applyFont="1" applyBorder="1" applyAlignment="1">
      <alignment vertical="center" wrapText="1"/>
    </xf>
    <xf numFmtId="0" fontId="0" fillId="0" borderId="0" xfId="0"/>
    <xf numFmtId="14" fontId="0" fillId="0" borderId="0" xfId="0" applyNumberFormat="1"/>
    <xf numFmtId="14" fontId="1" fillId="0" borderId="5" xfId="0" applyNumberFormat="1" applyFont="1" applyBorder="1" applyAlignment="1">
      <alignment horizontal="center" vertical="top"/>
    </xf>
    <xf numFmtId="14" fontId="1" fillId="0" borderId="6" xfId="0" applyNumberFormat="1" applyFont="1" applyBorder="1" applyAlignment="1">
      <alignment horizontal="center" vertical="top"/>
    </xf>
    <xf numFmtId="0" fontId="1" fillId="0" borderId="7" xfId="0" applyFont="1" applyBorder="1" applyAlignment="1">
      <alignment horizontal="center" vertical="top"/>
    </xf>
    <xf numFmtId="14" fontId="0" fillId="3" borderId="8" xfId="0" applyNumberFormat="1" applyFont="1" applyFill="1" applyBorder="1"/>
    <xf numFmtId="14" fontId="0" fillId="0" borderId="8" xfId="0" applyNumberFormat="1" applyFont="1" applyBorder="1"/>
    <xf numFmtId="0" fontId="1" fillId="0" borderId="9" xfId="0" applyFont="1" applyBorder="1" applyAlignment="1">
      <alignment horizontal="center" vertical="top"/>
    </xf>
    <xf numFmtId="0" fontId="0" fillId="0" borderId="0" xfId="0" applyNumberFormat="1"/>
    <xf numFmtId="0" fontId="4" fillId="4" borderId="2" xfId="0" applyFont="1" applyFill="1" applyBorder="1"/>
    <xf numFmtId="0" fontId="4" fillId="2" borderId="2" xfId="0" applyFont="1" applyFill="1" applyBorder="1"/>
    <xf numFmtId="0" fontId="4" fillId="5" borderId="2" xfId="0" applyFont="1" applyFill="1" applyBorder="1"/>
    <xf numFmtId="0" fontId="0" fillId="5" borderId="3" xfId="0" applyFill="1" applyBorder="1"/>
    <xf numFmtId="0" fontId="0" fillId="0" borderId="0" xfId="0" pivotButton="1"/>
    <xf numFmtId="0" fontId="3" fillId="2" borderId="1" xfId="0" applyFont="1" applyFill="1" applyBorder="1"/>
    <xf numFmtId="2" fontId="0" fillId="0" borderId="1" xfId="0" applyNumberFormat="1" applyBorder="1"/>
    <xf numFmtId="166" fontId="0" fillId="0" borderId="1" xfId="0" applyNumberFormat="1" applyBorder="1"/>
    <xf numFmtId="166" fontId="0" fillId="0" borderId="1" xfId="1" applyNumberFormat="1" applyFont="1" applyBorder="1"/>
    <xf numFmtId="166" fontId="3" fillId="4" borderId="1" xfId="1" applyNumberFormat="1" applyFont="1" applyFill="1" applyBorder="1"/>
  </cellXfs>
  <cellStyles count="2">
    <cellStyle name="Обычный" xfId="0" builtinId="0"/>
    <cellStyle name="Финансовый" xfId="1" builtinId="3"/>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9" formatCode="dd/mm/yyyy"/>
    </dxf>
    <dxf>
      <border outline="0">
        <bottom style="thin">
          <color auto="1"/>
        </bottom>
      </border>
    </dxf>
    <dxf>
      <border outline="0">
        <top style="thin">
          <color auto="1"/>
        </top>
      </border>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9" formatCode="dd/mm/yyyy"/>
      <fill>
        <patternFill patternType="solid">
          <fgColor theme="9" tint="0.79998168889431442"/>
          <bgColor theme="9" tint="0.79998168889431442"/>
        </patternFill>
      </fill>
      <border diagonalUp="0" diagonalDown="0">
        <left/>
        <right style="thin">
          <color theme="9" tint="0.39997558519241921"/>
        </right>
        <top style="thin">
          <color theme="9" tint="0.39997558519241921"/>
        </top>
        <bottom style="thin">
          <color theme="9" tint="0.39997558519241921"/>
        </bottom>
        <vertical/>
        <horizontal/>
      </border>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numFmt numFmtId="0" formatCode="General"/>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family val="2"/>
        <charset val="204"/>
        <scheme val="none"/>
      </font>
      <numFmt numFmtId="19"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border outline="0">
        <left style="thin">
          <color auto="1"/>
        </left>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ru-RU" sz="2000" b="1"/>
              <a:t>Денежный</a:t>
            </a:r>
            <a:r>
              <a:rPr lang="ru-RU" sz="2000" b="1" baseline="0"/>
              <a:t> поток без дисконтирования</a:t>
            </a:r>
          </a:p>
        </c:rich>
      </c:tx>
      <c:layout>
        <c:manualLayout>
          <c:xMode val="edge"/>
          <c:yMode val="edge"/>
          <c:x val="0.3316855660600953"/>
          <c:y val="1.3023255813953489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xVal>
            <c:numRef>
              <c:f>Задание!$F$43:$F$447</c:f>
              <c:numCache>
                <c:formatCode>ДД.ММ.ГГГГ</c:formatCode>
                <c:ptCount val="405"/>
                <c:pt idx="0">
                  <c:v>42089</c:v>
                </c:pt>
                <c:pt idx="1">
                  <c:v>42094</c:v>
                </c:pt>
                <c:pt idx="2">
                  <c:v>42100</c:v>
                </c:pt>
                <c:pt idx="3">
                  <c:v>42103</c:v>
                </c:pt>
                <c:pt idx="4">
                  <c:v>42104</c:v>
                </c:pt>
                <c:pt idx="5">
                  <c:v>42107</c:v>
                </c:pt>
                <c:pt idx="6">
                  <c:v>42109</c:v>
                </c:pt>
                <c:pt idx="7">
                  <c:v>42111</c:v>
                </c:pt>
                <c:pt idx="8">
                  <c:v>42114</c:v>
                </c:pt>
                <c:pt idx="9">
                  <c:v>42124</c:v>
                </c:pt>
                <c:pt idx="10">
                  <c:v>42125</c:v>
                </c:pt>
                <c:pt idx="11">
                  <c:v>42128</c:v>
                </c:pt>
                <c:pt idx="12">
                  <c:v>42132</c:v>
                </c:pt>
                <c:pt idx="13">
                  <c:v>42137</c:v>
                </c:pt>
                <c:pt idx="14">
                  <c:v>42138</c:v>
                </c:pt>
                <c:pt idx="15">
                  <c:v>42142</c:v>
                </c:pt>
                <c:pt idx="16">
                  <c:v>42143</c:v>
                </c:pt>
                <c:pt idx="17">
                  <c:v>42151</c:v>
                </c:pt>
                <c:pt idx="18">
                  <c:v>42157</c:v>
                </c:pt>
                <c:pt idx="19">
                  <c:v>42159</c:v>
                </c:pt>
                <c:pt idx="20">
                  <c:v>42165</c:v>
                </c:pt>
                <c:pt idx="21">
                  <c:v>42171</c:v>
                </c:pt>
                <c:pt idx="22">
                  <c:v>42178</c:v>
                </c:pt>
                <c:pt idx="23">
                  <c:v>42180</c:v>
                </c:pt>
                <c:pt idx="24">
                  <c:v>42184</c:v>
                </c:pt>
                <c:pt idx="25">
                  <c:v>42186</c:v>
                </c:pt>
                <c:pt idx="26">
                  <c:v>42191</c:v>
                </c:pt>
                <c:pt idx="27">
                  <c:v>42192</c:v>
                </c:pt>
                <c:pt idx="28">
                  <c:v>42194</c:v>
                </c:pt>
                <c:pt idx="29">
                  <c:v>42201</c:v>
                </c:pt>
                <c:pt idx="30">
                  <c:v>42208</c:v>
                </c:pt>
                <c:pt idx="31">
                  <c:v>42213</c:v>
                </c:pt>
                <c:pt idx="32">
                  <c:v>42214</c:v>
                </c:pt>
                <c:pt idx="33">
                  <c:v>42220</c:v>
                </c:pt>
                <c:pt idx="34">
                  <c:v>42233</c:v>
                </c:pt>
                <c:pt idx="35">
                  <c:v>42236</c:v>
                </c:pt>
                <c:pt idx="36">
                  <c:v>42243</c:v>
                </c:pt>
                <c:pt idx="37">
                  <c:v>42257</c:v>
                </c:pt>
                <c:pt idx="38">
                  <c:v>42261</c:v>
                </c:pt>
                <c:pt idx="39">
                  <c:v>42262</c:v>
                </c:pt>
                <c:pt idx="40">
                  <c:v>42270</c:v>
                </c:pt>
                <c:pt idx="41">
                  <c:v>42278</c:v>
                </c:pt>
                <c:pt idx="42">
                  <c:v>42286</c:v>
                </c:pt>
                <c:pt idx="43">
                  <c:v>42291</c:v>
                </c:pt>
                <c:pt idx="44">
                  <c:v>42292</c:v>
                </c:pt>
                <c:pt idx="45">
                  <c:v>42297</c:v>
                </c:pt>
                <c:pt idx="46">
                  <c:v>42310</c:v>
                </c:pt>
                <c:pt idx="47">
                  <c:v>42340</c:v>
                </c:pt>
                <c:pt idx="48">
                  <c:v>42342</c:v>
                </c:pt>
                <c:pt idx="49">
                  <c:v>42345</c:v>
                </c:pt>
                <c:pt idx="50">
                  <c:v>42353</c:v>
                </c:pt>
                <c:pt idx="51">
                  <c:v>42356</c:v>
                </c:pt>
                <c:pt idx="52">
                  <c:v>42362</c:v>
                </c:pt>
                <c:pt idx="53">
                  <c:v>42367</c:v>
                </c:pt>
                <c:pt idx="54">
                  <c:v>42369</c:v>
                </c:pt>
                <c:pt idx="55">
                  <c:v>42380</c:v>
                </c:pt>
                <c:pt idx="56">
                  <c:v>42384</c:v>
                </c:pt>
                <c:pt idx="57">
                  <c:v>42389</c:v>
                </c:pt>
                <c:pt idx="58">
                  <c:v>42391</c:v>
                </c:pt>
                <c:pt idx="59">
                  <c:v>42394</c:v>
                </c:pt>
                <c:pt idx="60">
                  <c:v>42396</c:v>
                </c:pt>
                <c:pt idx="61">
                  <c:v>42401</c:v>
                </c:pt>
                <c:pt idx="62">
                  <c:v>42402</c:v>
                </c:pt>
                <c:pt idx="63">
                  <c:v>42417</c:v>
                </c:pt>
                <c:pt idx="64">
                  <c:v>42419</c:v>
                </c:pt>
                <c:pt idx="65">
                  <c:v>42424</c:v>
                </c:pt>
                <c:pt idx="66">
                  <c:v>42426</c:v>
                </c:pt>
                <c:pt idx="67">
                  <c:v>42432</c:v>
                </c:pt>
                <c:pt idx="68">
                  <c:v>42433</c:v>
                </c:pt>
                <c:pt idx="69">
                  <c:v>42436</c:v>
                </c:pt>
                <c:pt idx="70">
                  <c:v>42447</c:v>
                </c:pt>
                <c:pt idx="71">
                  <c:v>42450</c:v>
                </c:pt>
                <c:pt idx="72">
                  <c:v>42460</c:v>
                </c:pt>
                <c:pt idx="73">
                  <c:v>42467</c:v>
                </c:pt>
                <c:pt idx="74">
                  <c:v>42471</c:v>
                </c:pt>
                <c:pt idx="75">
                  <c:v>42473</c:v>
                </c:pt>
                <c:pt idx="76">
                  <c:v>42502</c:v>
                </c:pt>
                <c:pt idx="77">
                  <c:v>42524</c:v>
                </c:pt>
                <c:pt idx="78">
                  <c:v>42531</c:v>
                </c:pt>
                <c:pt idx="79">
                  <c:v>42537</c:v>
                </c:pt>
                <c:pt idx="80">
                  <c:v>42549</c:v>
                </c:pt>
                <c:pt idx="81">
                  <c:v>42552</c:v>
                </c:pt>
                <c:pt idx="82">
                  <c:v>42558</c:v>
                </c:pt>
                <c:pt idx="83">
                  <c:v>42572</c:v>
                </c:pt>
                <c:pt idx="84">
                  <c:v>42577</c:v>
                </c:pt>
                <c:pt idx="85">
                  <c:v>42585</c:v>
                </c:pt>
                <c:pt idx="86">
                  <c:v>42592</c:v>
                </c:pt>
                <c:pt idx="87">
                  <c:v>42599</c:v>
                </c:pt>
                <c:pt idx="88">
                  <c:v>42600</c:v>
                </c:pt>
                <c:pt idx="89">
                  <c:v>42604</c:v>
                </c:pt>
                <c:pt idx="90">
                  <c:v>42608</c:v>
                </c:pt>
                <c:pt idx="91">
                  <c:v>42621</c:v>
                </c:pt>
                <c:pt idx="92">
                  <c:v>42635</c:v>
                </c:pt>
                <c:pt idx="93">
                  <c:v>42640</c:v>
                </c:pt>
                <c:pt idx="94">
                  <c:v>42646</c:v>
                </c:pt>
                <c:pt idx="95">
                  <c:v>42655</c:v>
                </c:pt>
                <c:pt idx="96">
                  <c:v>42656</c:v>
                </c:pt>
                <c:pt idx="97">
                  <c:v>42660</c:v>
                </c:pt>
                <c:pt idx="98">
                  <c:v>42664</c:v>
                </c:pt>
                <c:pt idx="99">
                  <c:v>42668</c:v>
                </c:pt>
                <c:pt idx="100">
                  <c:v>42678</c:v>
                </c:pt>
                <c:pt idx="101">
                  <c:v>42685</c:v>
                </c:pt>
                <c:pt idx="102">
                  <c:v>42695</c:v>
                </c:pt>
                <c:pt idx="103">
                  <c:v>42705</c:v>
                </c:pt>
                <c:pt idx="104">
                  <c:v>42709</c:v>
                </c:pt>
                <c:pt idx="105">
                  <c:v>42711</c:v>
                </c:pt>
                <c:pt idx="106">
                  <c:v>42712</c:v>
                </c:pt>
                <c:pt idx="107">
                  <c:v>42713</c:v>
                </c:pt>
                <c:pt idx="108">
                  <c:v>42718</c:v>
                </c:pt>
                <c:pt idx="109">
                  <c:v>42723</c:v>
                </c:pt>
                <c:pt idx="110">
                  <c:v>42725</c:v>
                </c:pt>
                <c:pt idx="111">
                  <c:v>42727</c:v>
                </c:pt>
                <c:pt idx="112">
                  <c:v>42731</c:v>
                </c:pt>
                <c:pt idx="113">
                  <c:v>42733</c:v>
                </c:pt>
                <c:pt idx="114">
                  <c:v>42741</c:v>
                </c:pt>
                <c:pt idx="115">
                  <c:v>42745</c:v>
                </c:pt>
                <c:pt idx="116">
                  <c:v>42754</c:v>
                </c:pt>
                <c:pt idx="117">
                  <c:v>42758</c:v>
                </c:pt>
                <c:pt idx="118">
                  <c:v>42759</c:v>
                </c:pt>
                <c:pt idx="119">
                  <c:v>42766</c:v>
                </c:pt>
                <c:pt idx="120">
                  <c:v>42769</c:v>
                </c:pt>
                <c:pt idx="121">
                  <c:v>42772</c:v>
                </c:pt>
                <c:pt idx="122">
                  <c:v>42774</c:v>
                </c:pt>
                <c:pt idx="123">
                  <c:v>42775</c:v>
                </c:pt>
                <c:pt idx="124">
                  <c:v>42787</c:v>
                </c:pt>
                <c:pt idx="125">
                  <c:v>42793</c:v>
                </c:pt>
                <c:pt idx="126">
                  <c:v>42804</c:v>
                </c:pt>
                <c:pt idx="127">
                  <c:v>42807</c:v>
                </c:pt>
                <c:pt idx="128">
                  <c:v>42808</c:v>
                </c:pt>
                <c:pt idx="129">
                  <c:v>42811</c:v>
                </c:pt>
                <c:pt idx="130">
                  <c:v>42814</c:v>
                </c:pt>
                <c:pt idx="131">
                  <c:v>42821</c:v>
                </c:pt>
                <c:pt idx="132">
                  <c:v>42822</c:v>
                </c:pt>
                <c:pt idx="133">
                  <c:v>42824</c:v>
                </c:pt>
                <c:pt idx="134">
                  <c:v>42825</c:v>
                </c:pt>
                <c:pt idx="135">
                  <c:v>42828</c:v>
                </c:pt>
                <c:pt idx="136">
                  <c:v>42829</c:v>
                </c:pt>
                <c:pt idx="137">
                  <c:v>42831</c:v>
                </c:pt>
                <c:pt idx="138">
                  <c:v>42835</c:v>
                </c:pt>
                <c:pt idx="139">
                  <c:v>42843</c:v>
                </c:pt>
                <c:pt idx="140">
                  <c:v>42846</c:v>
                </c:pt>
                <c:pt idx="141">
                  <c:v>42849</c:v>
                </c:pt>
                <c:pt idx="142">
                  <c:v>42851</c:v>
                </c:pt>
                <c:pt idx="143">
                  <c:v>42852</c:v>
                </c:pt>
                <c:pt idx="144">
                  <c:v>42853</c:v>
                </c:pt>
                <c:pt idx="145">
                  <c:v>42856</c:v>
                </c:pt>
                <c:pt idx="146">
                  <c:v>42858</c:v>
                </c:pt>
                <c:pt idx="147">
                  <c:v>42859</c:v>
                </c:pt>
                <c:pt idx="148">
                  <c:v>42871</c:v>
                </c:pt>
                <c:pt idx="149">
                  <c:v>42874</c:v>
                </c:pt>
                <c:pt idx="150">
                  <c:v>42878</c:v>
                </c:pt>
                <c:pt idx="151">
                  <c:v>42881</c:v>
                </c:pt>
                <c:pt idx="152">
                  <c:v>42887</c:v>
                </c:pt>
                <c:pt idx="153">
                  <c:v>42888</c:v>
                </c:pt>
                <c:pt idx="154">
                  <c:v>42892</c:v>
                </c:pt>
                <c:pt idx="155">
                  <c:v>42894</c:v>
                </c:pt>
                <c:pt idx="156">
                  <c:v>42900</c:v>
                </c:pt>
                <c:pt idx="157">
                  <c:v>42901</c:v>
                </c:pt>
                <c:pt idx="158">
                  <c:v>42921</c:v>
                </c:pt>
                <c:pt idx="159">
                  <c:v>42928</c:v>
                </c:pt>
                <c:pt idx="160">
                  <c:v>42933</c:v>
                </c:pt>
                <c:pt idx="161">
                  <c:v>42942</c:v>
                </c:pt>
                <c:pt idx="162">
                  <c:v>42947</c:v>
                </c:pt>
                <c:pt idx="163">
                  <c:v>42954</c:v>
                </c:pt>
                <c:pt idx="164">
                  <c:v>42962</c:v>
                </c:pt>
                <c:pt idx="165">
                  <c:v>42970</c:v>
                </c:pt>
                <c:pt idx="166">
                  <c:v>42983</c:v>
                </c:pt>
                <c:pt idx="167">
                  <c:v>42985</c:v>
                </c:pt>
                <c:pt idx="168">
                  <c:v>42993</c:v>
                </c:pt>
                <c:pt idx="169">
                  <c:v>42998</c:v>
                </c:pt>
                <c:pt idx="170">
                  <c:v>43004</c:v>
                </c:pt>
                <c:pt idx="171">
                  <c:v>43005</c:v>
                </c:pt>
                <c:pt idx="172">
                  <c:v>43006</c:v>
                </c:pt>
                <c:pt idx="173">
                  <c:v>43010</c:v>
                </c:pt>
                <c:pt idx="174">
                  <c:v>43013</c:v>
                </c:pt>
                <c:pt idx="175">
                  <c:v>43014</c:v>
                </c:pt>
                <c:pt idx="176">
                  <c:v>43017</c:v>
                </c:pt>
                <c:pt idx="177">
                  <c:v>43018</c:v>
                </c:pt>
                <c:pt idx="178">
                  <c:v>43020</c:v>
                </c:pt>
                <c:pt idx="179">
                  <c:v>43024</c:v>
                </c:pt>
                <c:pt idx="180">
                  <c:v>43033</c:v>
                </c:pt>
                <c:pt idx="181">
                  <c:v>43039</c:v>
                </c:pt>
                <c:pt idx="182">
                  <c:v>43041</c:v>
                </c:pt>
                <c:pt idx="183">
                  <c:v>43045</c:v>
                </c:pt>
                <c:pt idx="184">
                  <c:v>43046</c:v>
                </c:pt>
                <c:pt idx="185">
                  <c:v>43048</c:v>
                </c:pt>
                <c:pt idx="186">
                  <c:v>43053</c:v>
                </c:pt>
                <c:pt idx="187">
                  <c:v>43063</c:v>
                </c:pt>
                <c:pt idx="188">
                  <c:v>43067</c:v>
                </c:pt>
                <c:pt idx="189">
                  <c:v>43082</c:v>
                </c:pt>
                <c:pt idx="190">
                  <c:v>43087</c:v>
                </c:pt>
                <c:pt idx="191">
                  <c:v>43090</c:v>
                </c:pt>
                <c:pt idx="192">
                  <c:v>43098</c:v>
                </c:pt>
                <c:pt idx="193">
                  <c:v>43103</c:v>
                </c:pt>
                <c:pt idx="194">
                  <c:v>43108</c:v>
                </c:pt>
                <c:pt idx="195">
                  <c:v>43130</c:v>
                </c:pt>
                <c:pt idx="196">
                  <c:v>43137</c:v>
                </c:pt>
                <c:pt idx="197">
                  <c:v>43138</c:v>
                </c:pt>
                <c:pt idx="198">
                  <c:v>43146</c:v>
                </c:pt>
                <c:pt idx="199">
                  <c:v>43152</c:v>
                </c:pt>
                <c:pt idx="200">
                  <c:v>43161</c:v>
                </c:pt>
                <c:pt idx="201">
                  <c:v>43167</c:v>
                </c:pt>
                <c:pt idx="202">
                  <c:v>43168</c:v>
                </c:pt>
                <c:pt idx="203">
                  <c:v>43172</c:v>
                </c:pt>
                <c:pt idx="204">
                  <c:v>43180</c:v>
                </c:pt>
                <c:pt idx="205">
                  <c:v>43181</c:v>
                </c:pt>
                <c:pt idx="206">
                  <c:v>43182</c:v>
                </c:pt>
                <c:pt idx="207">
                  <c:v>43193</c:v>
                </c:pt>
                <c:pt idx="208">
                  <c:v>43195</c:v>
                </c:pt>
                <c:pt idx="209">
                  <c:v>43196</c:v>
                </c:pt>
                <c:pt idx="210">
                  <c:v>43209</c:v>
                </c:pt>
                <c:pt idx="211">
                  <c:v>43210</c:v>
                </c:pt>
                <c:pt idx="212">
                  <c:v>43228</c:v>
                </c:pt>
                <c:pt idx="213">
                  <c:v>43229</c:v>
                </c:pt>
                <c:pt idx="214">
                  <c:v>43235</c:v>
                </c:pt>
                <c:pt idx="215">
                  <c:v>43236</c:v>
                </c:pt>
                <c:pt idx="216">
                  <c:v>43241</c:v>
                </c:pt>
                <c:pt idx="217">
                  <c:v>43242</c:v>
                </c:pt>
                <c:pt idx="218">
                  <c:v>43262</c:v>
                </c:pt>
                <c:pt idx="219">
                  <c:v>43264</c:v>
                </c:pt>
                <c:pt idx="220">
                  <c:v>43270</c:v>
                </c:pt>
                <c:pt idx="221">
                  <c:v>43272</c:v>
                </c:pt>
                <c:pt idx="222">
                  <c:v>43273</c:v>
                </c:pt>
                <c:pt idx="223">
                  <c:v>43278</c:v>
                </c:pt>
                <c:pt idx="224">
                  <c:v>43286</c:v>
                </c:pt>
                <c:pt idx="225">
                  <c:v>43290</c:v>
                </c:pt>
                <c:pt idx="226">
                  <c:v>43293</c:v>
                </c:pt>
                <c:pt idx="227">
                  <c:v>43297</c:v>
                </c:pt>
                <c:pt idx="228">
                  <c:v>43306</c:v>
                </c:pt>
                <c:pt idx="229">
                  <c:v>43312</c:v>
                </c:pt>
                <c:pt idx="230">
                  <c:v>43318</c:v>
                </c:pt>
                <c:pt idx="231">
                  <c:v>43319</c:v>
                </c:pt>
                <c:pt idx="232">
                  <c:v>43320</c:v>
                </c:pt>
                <c:pt idx="233">
                  <c:v>43321</c:v>
                </c:pt>
                <c:pt idx="234">
                  <c:v>43325</c:v>
                </c:pt>
                <c:pt idx="235">
                  <c:v>43327</c:v>
                </c:pt>
                <c:pt idx="236">
                  <c:v>43328</c:v>
                </c:pt>
                <c:pt idx="237">
                  <c:v>43347</c:v>
                </c:pt>
                <c:pt idx="238">
                  <c:v>43354</c:v>
                </c:pt>
                <c:pt idx="239">
                  <c:v>43355</c:v>
                </c:pt>
                <c:pt idx="240">
                  <c:v>43356</c:v>
                </c:pt>
                <c:pt idx="241">
                  <c:v>43362</c:v>
                </c:pt>
                <c:pt idx="242">
                  <c:v>43364</c:v>
                </c:pt>
                <c:pt idx="243">
                  <c:v>43368</c:v>
                </c:pt>
                <c:pt idx="244">
                  <c:v>43370</c:v>
                </c:pt>
                <c:pt idx="245">
                  <c:v>43389</c:v>
                </c:pt>
                <c:pt idx="246">
                  <c:v>43390</c:v>
                </c:pt>
                <c:pt idx="247">
                  <c:v>43391</c:v>
                </c:pt>
                <c:pt idx="248">
                  <c:v>43395</c:v>
                </c:pt>
                <c:pt idx="249">
                  <c:v>43396</c:v>
                </c:pt>
                <c:pt idx="250">
                  <c:v>43403</c:v>
                </c:pt>
                <c:pt idx="251">
                  <c:v>43411</c:v>
                </c:pt>
                <c:pt idx="252">
                  <c:v>43413</c:v>
                </c:pt>
                <c:pt idx="253">
                  <c:v>43416</c:v>
                </c:pt>
                <c:pt idx="254">
                  <c:v>43420</c:v>
                </c:pt>
                <c:pt idx="255">
                  <c:v>43425</c:v>
                </c:pt>
                <c:pt idx="256">
                  <c:v>43430</c:v>
                </c:pt>
                <c:pt idx="257">
                  <c:v>43431</c:v>
                </c:pt>
                <c:pt idx="258">
                  <c:v>43434</c:v>
                </c:pt>
                <c:pt idx="259">
                  <c:v>43440</c:v>
                </c:pt>
                <c:pt idx="260">
                  <c:v>43445</c:v>
                </c:pt>
                <c:pt idx="261">
                  <c:v>43448</c:v>
                </c:pt>
                <c:pt idx="262">
                  <c:v>43454</c:v>
                </c:pt>
                <c:pt idx="263">
                  <c:v>43455</c:v>
                </c:pt>
                <c:pt idx="264">
                  <c:v>43460</c:v>
                </c:pt>
                <c:pt idx="265">
                  <c:v>43461</c:v>
                </c:pt>
                <c:pt idx="266">
                  <c:v>43467</c:v>
                </c:pt>
                <c:pt idx="267">
                  <c:v>43482</c:v>
                </c:pt>
                <c:pt idx="268">
                  <c:v>43489</c:v>
                </c:pt>
                <c:pt idx="269">
                  <c:v>43493</c:v>
                </c:pt>
                <c:pt idx="270">
                  <c:v>43495</c:v>
                </c:pt>
                <c:pt idx="271">
                  <c:v>43497</c:v>
                </c:pt>
                <c:pt idx="272">
                  <c:v>43509</c:v>
                </c:pt>
                <c:pt idx="273">
                  <c:v>43510</c:v>
                </c:pt>
                <c:pt idx="274">
                  <c:v>43518</c:v>
                </c:pt>
                <c:pt idx="275">
                  <c:v>43522</c:v>
                </c:pt>
                <c:pt idx="276">
                  <c:v>43529</c:v>
                </c:pt>
                <c:pt idx="277">
                  <c:v>43557</c:v>
                </c:pt>
                <c:pt idx="278">
                  <c:v>43566</c:v>
                </c:pt>
                <c:pt idx="279">
                  <c:v>43570</c:v>
                </c:pt>
                <c:pt idx="280">
                  <c:v>43572</c:v>
                </c:pt>
                <c:pt idx="281">
                  <c:v>43573</c:v>
                </c:pt>
                <c:pt idx="282">
                  <c:v>43579</c:v>
                </c:pt>
                <c:pt idx="283">
                  <c:v>43584</c:v>
                </c:pt>
                <c:pt idx="284">
                  <c:v>43586</c:v>
                </c:pt>
                <c:pt idx="285">
                  <c:v>43587</c:v>
                </c:pt>
                <c:pt idx="286">
                  <c:v>43593</c:v>
                </c:pt>
                <c:pt idx="287">
                  <c:v>43595</c:v>
                </c:pt>
                <c:pt idx="288">
                  <c:v>43599</c:v>
                </c:pt>
                <c:pt idx="289">
                  <c:v>43602</c:v>
                </c:pt>
                <c:pt idx="290">
                  <c:v>43608</c:v>
                </c:pt>
                <c:pt idx="291">
                  <c:v>43623</c:v>
                </c:pt>
                <c:pt idx="292">
                  <c:v>43627</c:v>
                </c:pt>
                <c:pt idx="293">
                  <c:v>43628</c:v>
                </c:pt>
                <c:pt idx="294">
                  <c:v>43629</c:v>
                </c:pt>
                <c:pt idx="295">
                  <c:v>43630</c:v>
                </c:pt>
                <c:pt idx="296">
                  <c:v>43637</c:v>
                </c:pt>
                <c:pt idx="297">
                  <c:v>43642</c:v>
                </c:pt>
                <c:pt idx="298">
                  <c:v>43643</c:v>
                </c:pt>
                <c:pt idx="299">
                  <c:v>43661</c:v>
                </c:pt>
                <c:pt idx="300">
                  <c:v>43662</c:v>
                </c:pt>
                <c:pt idx="301">
                  <c:v>43675</c:v>
                </c:pt>
                <c:pt idx="302">
                  <c:v>43676</c:v>
                </c:pt>
                <c:pt idx="303">
                  <c:v>43677</c:v>
                </c:pt>
                <c:pt idx="304">
                  <c:v>43678</c:v>
                </c:pt>
                <c:pt idx="305">
                  <c:v>43683</c:v>
                </c:pt>
                <c:pt idx="306">
                  <c:v>43685</c:v>
                </c:pt>
                <c:pt idx="307">
                  <c:v>43691</c:v>
                </c:pt>
                <c:pt idx="308">
                  <c:v>43693</c:v>
                </c:pt>
                <c:pt idx="309">
                  <c:v>43700</c:v>
                </c:pt>
                <c:pt idx="310">
                  <c:v>43703</c:v>
                </c:pt>
                <c:pt idx="311">
                  <c:v>43705</c:v>
                </c:pt>
                <c:pt idx="312">
                  <c:v>43707</c:v>
                </c:pt>
                <c:pt idx="313">
                  <c:v>43713</c:v>
                </c:pt>
                <c:pt idx="314">
                  <c:v>43719</c:v>
                </c:pt>
                <c:pt idx="315">
                  <c:v>43721</c:v>
                </c:pt>
                <c:pt idx="316">
                  <c:v>43725</c:v>
                </c:pt>
                <c:pt idx="317">
                  <c:v>43735</c:v>
                </c:pt>
                <c:pt idx="318">
                  <c:v>43741</c:v>
                </c:pt>
                <c:pt idx="319">
                  <c:v>43748</c:v>
                </c:pt>
                <c:pt idx="320">
                  <c:v>43752</c:v>
                </c:pt>
                <c:pt idx="321">
                  <c:v>43761</c:v>
                </c:pt>
                <c:pt idx="322">
                  <c:v>43762</c:v>
                </c:pt>
                <c:pt idx="323">
                  <c:v>43763</c:v>
                </c:pt>
                <c:pt idx="324">
                  <c:v>43766</c:v>
                </c:pt>
                <c:pt idx="325">
                  <c:v>43777</c:v>
                </c:pt>
                <c:pt idx="326">
                  <c:v>43782</c:v>
                </c:pt>
                <c:pt idx="327">
                  <c:v>43790</c:v>
                </c:pt>
                <c:pt idx="328">
                  <c:v>43802</c:v>
                </c:pt>
                <c:pt idx="329">
                  <c:v>43804</c:v>
                </c:pt>
                <c:pt idx="330">
                  <c:v>43809</c:v>
                </c:pt>
                <c:pt idx="331">
                  <c:v>43810</c:v>
                </c:pt>
                <c:pt idx="332">
                  <c:v>43815</c:v>
                </c:pt>
                <c:pt idx="333">
                  <c:v>43817</c:v>
                </c:pt>
                <c:pt idx="334">
                  <c:v>43830</c:v>
                </c:pt>
                <c:pt idx="335">
                  <c:v>43833</c:v>
                </c:pt>
                <c:pt idx="336">
                  <c:v>43838</c:v>
                </c:pt>
                <c:pt idx="337">
                  <c:v>43839</c:v>
                </c:pt>
                <c:pt idx="338">
                  <c:v>43845</c:v>
                </c:pt>
                <c:pt idx="339">
                  <c:v>43846</c:v>
                </c:pt>
                <c:pt idx="340">
                  <c:v>43847</c:v>
                </c:pt>
                <c:pt idx="341">
                  <c:v>43851</c:v>
                </c:pt>
                <c:pt idx="342">
                  <c:v>43857</c:v>
                </c:pt>
                <c:pt idx="343">
                  <c:v>43860</c:v>
                </c:pt>
                <c:pt idx="344">
                  <c:v>43868</c:v>
                </c:pt>
                <c:pt idx="345">
                  <c:v>43885</c:v>
                </c:pt>
                <c:pt idx="346">
                  <c:v>43887</c:v>
                </c:pt>
                <c:pt idx="347">
                  <c:v>43888</c:v>
                </c:pt>
                <c:pt idx="348">
                  <c:v>43889</c:v>
                </c:pt>
                <c:pt idx="349">
                  <c:v>43906</c:v>
                </c:pt>
                <c:pt idx="350">
                  <c:v>43907</c:v>
                </c:pt>
                <c:pt idx="351">
                  <c:v>43915</c:v>
                </c:pt>
                <c:pt idx="352">
                  <c:v>43916</c:v>
                </c:pt>
                <c:pt idx="353">
                  <c:v>43920</c:v>
                </c:pt>
                <c:pt idx="354">
                  <c:v>43923</c:v>
                </c:pt>
                <c:pt idx="355">
                  <c:v>43924</c:v>
                </c:pt>
                <c:pt idx="356">
                  <c:v>43929</c:v>
                </c:pt>
                <c:pt idx="357">
                  <c:v>43934</c:v>
                </c:pt>
                <c:pt idx="358">
                  <c:v>43935</c:v>
                </c:pt>
                <c:pt idx="359">
                  <c:v>43944</c:v>
                </c:pt>
                <c:pt idx="360">
                  <c:v>43950</c:v>
                </c:pt>
                <c:pt idx="361">
                  <c:v>43952</c:v>
                </c:pt>
                <c:pt idx="362">
                  <c:v>43958</c:v>
                </c:pt>
                <c:pt idx="363">
                  <c:v>43959</c:v>
                </c:pt>
                <c:pt idx="364">
                  <c:v>43965</c:v>
                </c:pt>
                <c:pt idx="365">
                  <c:v>43966</c:v>
                </c:pt>
                <c:pt idx="366">
                  <c:v>43972</c:v>
                </c:pt>
                <c:pt idx="367">
                  <c:v>43977</c:v>
                </c:pt>
                <c:pt idx="368">
                  <c:v>43985</c:v>
                </c:pt>
                <c:pt idx="369">
                  <c:v>43992</c:v>
                </c:pt>
                <c:pt idx="370">
                  <c:v>43994</c:v>
                </c:pt>
                <c:pt idx="371">
                  <c:v>43997</c:v>
                </c:pt>
                <c:pt idx="372">
                  <c:v>44007</c:v>
                </c:pt>
                <c:pt idx="373">
                  <c:v>44014</c:v>
                </c:pt>
                <c:pt idx="374">
                  <c:v>44020</c:v>
                </c:pt>
                <c:pt idx="375">
                  <c:v>44026</c:v>
                </c:pt>
                <c:pt idx="376">
                  <c:v>44027</c:v>
                </c:pt>
                <c:pt idx="377">
                  <c:v>44034</c:v>
                </c:pt>
                <c:pt idx="378">
                  <c:v>44039</c:v>
                </c:pt>
                <c:pt idx="379">
                  <c:v>44040</c:v>
                </c:pt>
                <c:pt idx="380">
                  <c:v>44053</c:v>
                </c:pt>
                <c:pt idx="381">
                  <c:v>44057</c:v>
                </c:pt>
                <c:pt idx="382">
                  <c:v>44064</c:v>
                </c:pt>
                <c:pt idx="383">
                  <c:v>44068</c:v>
                </c:pt>
                <c:pt idx="384">
                  <c:v>44069</c:v>
                </c:pt>
                <c:pt idx="385">
                  <c:v>44075</c:v>
                </c:pt>
                <c:pt idx="386">
                  <c:v>44076</c:v>
                </c:pt>
                <c:pt idx="387">
                  <c:v>44084</c:v>
                </c:pt>
                <c:pt idx="388">
                  <c:v>44090</c:v>
                </c:pt>
                <c:pt idx="389">
                  <c:v>44096</c:v>
                </c:pt>
                <c:pt idx="390">
                  <c:v>44098</c:v>
                </c:pt>
                <c:pt idx="391">
                  <c:v>44103</c:v>
                </c:pt>
                <c:pt idx="392">
                  <c:v>44106</c:v>
                </c:pt>
                <c:pt idx="393">
                  <c:v>44123</c:v>
                </c:pt>
                <c:pt idx="394">
                  <c:v>44126</c:v>
                </c:pt>
                <c:pt idx="395">
                  <c:v>44127</c:v>
                </c:pt>
                <c:pt idx="396">
                  <c:v>44134</c:v>
                </c:pt>
                <c:pt idx="397">
                  <c:v>44139</c:v>
                </c:pt>
                <c:pt idx="398">
                  <c:v>44144</c:v>
                </c:pt>
                <c:pt idx="399">
                  <c:v>44147</c:v>
                </c:pt>
                <c:pt idx="400">
                  <c:v>44174</c:v>
                </c:pt>
                <c:pt idx="401">
                  <c:v>44175</c:v>
                </c:pt>
                <c:pt idx="402">
                  <c:v>44176</c:v>
                </c:pt>
                <c:pt idx="403">
                  <c:v>44179</c:v>
                </c:pt>
                <c:pt idx="404">
                  <c:v>44180</c:v>
                </c:pt>
              </c:numCache>
            </c:numRef>
          </c:xVal>
          <c:yVal>
            <c:numRef>
              <c:f>Задание!$H$43:$H$447</c:f>
              <c:numCache>
                <c:formatCode>Основной</c:formatCode>
                <c:ptCount val="405"/>
                <c:pt idx="0">
                  <c:v>690.3</c:v>
                </c:pt>
                <c:pt idx="1">
                  <c:v>7158</c:v>
                </c:pt>
                <c:pt idx="2">
                  <c:v>9213.1</c:v>
                </c:pt>
                <c:pt idx="3">
                  <c:v>-16752</c:v>
                </c:pt>
                <c:pt idx="4">
                  <c:v>-2774</c:v>
                </c:pt>
                <c:pt idx="5">
                  <c:v>-31275.399999999998</c:v>
                </c:pt>
                <c:pt idx="6">
                  <c:v>-2698</c:v>
                </c:pt>
                <c:pt idx="7">
                  <c:v>37009.5</c:v>
                </c:pt>
                <c:pt idx="8">
                  <c:v>11092.8</c:v>
                </c:pt>
                <c:pt idx="9">
                  <c:v>3793.2</c:v>
                </c:pt>
                <c:pt idx="10">
                  <c:v>1275.8</c:v>
                </c:pt>
                <c:pt idx="11">
                  <c:v>5211.2</c:v>
                </c:pt>
                <c:pt idx="12">
                  <c:v>3368.5</c:v>
                </c:pt>
                <c:pt idx="13">
                  <c:v>33125</c:v>
                </c:pt>
                <c:pt idx="14">
                  <c:v>-8880.3000000000011</c:v>
                </c:pt>
                <c:pt idx="15">
                  <c:v>17851.599999999999</c:v>
                </c:pt>
                <c:pt idx="16">
                  <c:v>-29924.400000000001</c:v>
                </c:pt>
                <c:pt idx="17">
                  <c:v>-1237</c:v>
                </c:pt>
                <c:pt idx="18">
                  <c:v>0</c:v>
                </c:pt>
                <c:pt idx="19">
                  <c:v>-3165.5</c:v>
                </c:pt>
                <c:pt idx="20">
                  <c:v>-11340</c:v>
                </c:pt>
                <c:pt idx="21">
                  <c:v>-3942.5999999999995</c:v>
                </c:pt>
                <c:pt idx="22">
                  <c:v>-8088.0000000000009</c:v>
                </c:pt>
                <c:pt idx="23">
                  <c:v>4623.5</c:v>
                </c:pt>
                <c:pt idx="24">
                  <c:v>-31358.399999999998</c:v>
                </c:pt>
                <c:pt idx="25">
                  <c:v>-17201.599999999999</c:v>
                </c:pt>
                <c:pt idx="26">
                  <c:v>3942</c:v>
                </c:pt>
                <c:pt idx="27">
                  <c:v>-2627.2000000000003</c:v>
                </c:pt>
                <c:pt idx="28">
                  <c:v>-9858</c:v>
                </c:pt>
                <c:pt idx="29">
                  <c:v>-8260.8000000000011</c:v>
                </c:pt>
                <c:pt idx="30">
                  <c:v>-10246.6</c:v>
                </c:pt>
                <c:pt idx="31">
                  <c:v>-5188.4000000000005</c:v>
                </c:pt>
                <c:pt idx="32">
                  <c:v>20417.400000000001</c:v>
                </c:pt>
                <c:pt idx="33">
                  <c:v>-6216</c:v>
                </c:pt>
                <c:pt idx="34">
                  <c:v>45773.5</c:v>
                </c:pt>
                <c:pt idx="35">
                  <c:v>-25547.5</c:v>
                </c:pt>
                <c:pt idx="36">
                  <c:v>6874</c:v>
                </c:pt>
                <c:pt idx="37">
                  <c:v>28611</c:v>
                </c:pt>
                <c:pt idx="38">
                  <c:v>28037.200000000001</c:v>
                </c:pt>
                <c:pt idx="39">
                  <c:v>20058</c:v>
                </c:pt>
                <c:pt idx="40">
                  <c:v>34816</c:v>
                </c:pt>
                <c:pt idx="41">
                  <c:v>15165.699999999999</c:v>
                </c:pt>
                <c:pt idx="42">
                  <c:v>14217.099999999999</c:v>
                </c:pt>
                <c:pt idx="43">
                  <c:v>-12838.5</c:v>
                </c:pt>
                <c:pt idx="44">
                  <c:v>-28777.3</c:v>
                </c:pt>
                <c:pt idx="45">
                  <c:v>-24549.200000000001</c:v>
                </c:pt>
                <c:pt idx="46">
                  <c:v>-3825</c:v>
                </c:pt>
                <c:pt idx="47">
                  <c:v>-15249.6</c:v>
                </c:pt>
                <c:pt idx="48">
                  <c:v>-35420</c:v>
                </c:pt>
                <c:pt idx="49">
                  <c:v>35120.799999999996</c:v>
                </c:pt>
                <c:pt idx="50">
                  <c:v>-26173.300000000003</c:v>
                </c:pt>
                <c:pt idx="51">
                  <c:v>32411.999999999996</c:v>
                </c:pt>
                <c:pt idx="52">
                  <c:v>-23485.8</c:v>
                </c:pt>
                <c:pt idx="53">
                  <c:v>-4641.5</c:v>
                </c:pt>
                <c:pt idx="54">
                  <c:v>-27084</c:v>
                </c:pt>
                <c:pt idx="55">
                  <c:v>-10200</c:v>
                </c:pt>
                <c:pt idx="56">
                  <c:v>-21852.5</c:v>
                </c:pt>
                <c:pt idx="57">
                  <c:v>-40753.300000000003</c:v>
                </c:pt>
                <c:pt idx="58">
                  <c:v>6067.6</c:v>
                </c:pt>
                <c:pt idx="59">
                  <c:v>32144.400000000001</c:v>
                </c:pt>
                <c:pt idx="60">
                  <c:v>2500.5</c:v>
                </c:pt>
                <c:pt idx="61">
                  <c:v>11109.8</c:v>
                </c:pt>
                <c:pt idx="62">
                  <c:v>10137.6</c:v>
                </c:pt>
                <c:pt idx="63">
                  <c:v>-37950.5</c:v>
                </c:pt>
                <c:pt idx="64">
                  <c:v>37407.199999999997</c:v>
                </c:pt>
                <c:pt idx="65">
                  <c:v>1617.8</c:v>
                </c:pt>
                <c:pt idx="66">
                  <c:v>-19356</c:v>
                </c:pt>
                <c:pt idx="67">
                  <c:v>-24918</c:v>
                </c:pt>
                <c:pt idx="68">
                  <c:v>5040</c:v>
                </c:pt>
                <c:pt idx="69">
                  <c:v>-8518</c:v>
                </c:pt>
                <c:pt idx="70">
                  <c:v>-28884.9</c:v>
                </c:pt>
                <c:pt idx="71">
                  <c:v>-7999.2</c:v>
                </c:pt>
                <c:pt idx="72">
                  <c:v>-13273.4</c:v>
                </c:pt>
                <c:pt idx="73">
                  <c:v>-27735.599999999999</c:v>
                </c:pt>
                <c:pt idx="74">
                  <c:v>21873</c:v>
                </c:pt>
                <c:pt idx="75">
                  <c:v>-1971.3999999999999</c:v>
                </c:pt>
                <c:pt idx="76">
                  <c:v>3770.7999999999997</c:v>
                </c:pt>
                <c:pt idx="77">
                  <c:v>18325.8</c:v>
                </c:pt>
                <c:pt idx="78">
                  <c:v>43062.6</c:v>
                </c:pt>
                <c:pt idx="79">
                  <c:v>-44316.800000000003</c:v>
                </c:pt>
                <c:pt idx="80">
                  <c:v>15763.5</c:v>
                </c:pt>
                <c:pt idx="81">
                  <c:v>24237.4</c:v>
                </c:pt>
                <c:pt idx="82">
                  <c:v>-45412</c:v>
                </c:pt>
                <c:pt idx="83">
                  <c:v>42923.700000000004</c:v>
                </c:pt>
                <c:pt idx="84">
                  <c:v>45708</c:v>
                </c:pt>
                <c:pt idx="85">
                  <c:v>-9486.4</c:v>
                </c:pt>
                <c:pt idx="86">
                  <c:v>-13580.599999999999</c:v>
                </c:pt>
                <c:pt idx="87">
                  <c:v>-8523.2000000000007</c:v>
                </c:pt>
                <c:pt idx="88">
                  <c:v>-46177.599999999999</c:v>
                </c:pt>
                <c:pt idx="89">
                  <c:v>14480.4</c:v>
                </c:pt>
                <c:pt idx="90">
                  <c:v>84319.6</c:v>
                </c:pt>
                <c:pt idx="91">
                  <c:v>7192.2000000000007</c:v>
                </c:pt>
                <c:pt idx="92">
                  <c:v>21482.9</c:v>
                </c:pt>
                <c:pt idx="93">
                  <c:v>23254.2</c:v>
                </c:pt>
                <c:pt idx="94">
                  <c:v>-57510</c:v>
                </c:pt>
                <c:pt idx="95">
                  <c:v>-54756.200000000004</c:v>
                </c:pt>
                <c:pt idx="96">
                  <c:v>48529.799999999996</c:v>
                </c:pt>
                <c:pt idx="97">
                  <c:v>71652</c:v>
                </c:pt>
                <c:pt idx="98">
                  <c:v>58679.5</c:v>
                </c:pt>
                <c:pt idx="99">
                  <c:v>-45128.9</c:v>
                </c:pt>
                <c:pt idx="100">
                  <c:v>24081</c:v>
                </c:pt>
                <c:pt idx="101">
                  <c:v>-84707.7</c:v>
                </c:pt>
                <c:pt idx="102">
                  <c:v>-46324</c:v>
                </c:pt>
                <c:pt idx="103">
                  <c:v>8591.2000000000007</c:v>
                </c:pt>
                <c:pt idx="104">
                  <c:v>-36283.5</c:v>
                </c:pt>
                <c:pt idx="105">
                  <c:v>45493.5</c:v>
                </c:pt>
                <c:pt idx="106">
                  <c:v>55497.599999999999</c:v>
                </c:pt>
                <c:pt idx="107">
                  <c:v>57290.8</c:v>
                </c:pt>
                <c:pt idx="108">
                  <c:v>-30992</c:v>
                </c:pt>
                <c:pt idx="109">
                  <c:v>-19850.899999999998</c:v>
                </c:pt>
                <c:pt idx="110">
                  <c:v>42017.200000000004</c:v>
                </c:pt>
                <c:pt idx="111">
                  <c:v>6742.7999999999993</c:v>
                </c:pt>
                <c:pt idx="112">
                  <c:v>-28435</c:v>
                </c:pt>
                <c:pt idx="113">
                  <c:v>-36345.599999999999</c:v>
                </c:pt>
                <c:pt idx="114">
                  <c:v>51939</c:v>
                </c:pt>
                <c:pt idx="115">
                  <c:v>-26937.599999999999</c:v>
                </c:pt>
                <c:pt idx="116">
                  <c:v>4488.3999999999996</c:v>
                </c:pt>
                <c:pt idx="117">
                  <c:v>-49090.799999999996</c:v>
                </c:pt>
                <c:pt idx="118">
                  <c:v>23583</c:v>
                </c:pt>
                <c:pt idx="119">
                  <c:v>-25528.800000000003</c:v>
                </c:pt>
                <c:pt idx="120">
                  <c:v>32537.599999999999</c:v>
                </c:pt>
                <c:pt idx="121">
                  <c:v>20995</c:v>
                </c:pt>
                <c:pt idx="122">
                  <c:v>-9785.7000000000007</c:v>
                </c:pt>
                <c:pt idx="123">
                  <c:v>15183</c:v>
                </c:pt>
                <c:pt idx="124">
                  <c:v>5890.5</c:v>
                </c:pt>
                <c:pt idx="125">
                  <c:v>3538.2</c:v>
                </c:pt>
                <c:pt idx="126">
                  <c:v>-55756.6</c:v>
                </c:pt>
                <c:pt idx="127">
                  <c:v>-7301.4</c:v>
                </c:pt>
                <c:pt idx="128">
                  <c:v>1205.3</c:v>
                </c:pt>
                <c:pt idx="129">
                  <c:v>-13636.7</c:v>
                </c:pt>
                <c:pt idx="130">
                  <c:v>37077</c:v>
                </c:pt>
                <c:pt idx="131">
                  <c:v>52609.200000000004</c:v>
                </c:pt>
                <c:pt idx="132">
                  <c:v>60024</c:v>
                </c:pt>
                <c:pt idx="133">
                  <c:v>36250</c:v>
                </c:pt>
                <c:pt idx="134">
                  <c:v>-3756</c:v>
                </c:pt>
                <c:pt idx="135">
                  <c:v>1250.5</c:v>
                </c:pt>
                <c:pt idx="136">
                  <c:v>28538.399999999998</c:v>
                </c:pt>
                <c:pt idx="137">
                  <c:v>-3766.2000000000003</c:v>
                </c:pt>
                <c:pt idx="138">
                  <c:v>7509.5999999999995</c:v>
                </c:pt>
                <c:pt idx="139">
                  <c:v>2423.4</c:v>
                </c:pt>
                <c:pt idx="140">
                  <c:v>-56263.5</c:v>
                </c:pt>
                <c:pt idx="141">
                  <c:v>-10340</c:v>
                </c:pt>
                <c:pt idx="142">
                  <c:v>-63739.200000000004</c:v>
                </c:pt>
                <c:pt idx="143">
                  <c:v>39275.999999999993</c:v>
                </c:pt>
                <c:pt idx="144">
                  <c:v>13032.001</c:v>
                </c:pt>
                <c:pt idx="145">
                  <c:v>66785.005000000005</c:v>
                </c:pt>
                <c:pt idx="146">
                  <c:v>-3896.7</c:v>
                </c:pt>
                <c:pt idx="147">
                  <c:v>37934.9</c:v>
                </c:pt>
                <c:pt idx="148">
                  <c:v>38813.599999999999</c:v>
                </c:pt>
                <c:pt idx="149">
                  <c:v>-34951.797400000003</c:v>
                </c:pt>
                <c:pt idx="150">
                  <c:v>-90275.806700000001</c:v>
                </c:pt>
                <c:pt idx="151">
                  <c:v>8315.4</c:v>
                </c:pt>
                <c:pt idx="152">
                  <c:v>26790</c:v>
                </c:pt>
                <c:pt idx="153">
                  <c:v>-4246.5</c:v>
                </c:pt>
                <c:pt idx="154">
                  <c:v>-9950.4992999999995</c:v>
                </c:pt>
                <c:pt idx="155">
                  <c:v>-38566.800000000003</c:v>
                </c:pt>
                <c:pt idx="156">
                  <c:v>52651.000000000007</c:v>
                </c:pt>
                <c:pt idx="157">
                  <c:v>34291.199999999997</c:v>
                </c:pt>
                <c:pt idx="158">
                  <c:v>-19933.2</c:v>
                </c:pt>
                <c:pt idx="159">
                  <c:v>-43224.000000000007</c:v>
                </c:pt>
                <c:pt idx="160">
                  <c:v>11523.199199999999</c:v>
                </c:pt>
                <c:pt idx="161">
                  <c:v>-26114.400000000001</c:v>
                </c:pt>
                <c:pt idx="162">
                  <c:v>48869.700000000004</c:v>
                </c:pt>
                <c:pt idx="163">
                  <c:v>-35270.5023</c:v>
                </c:pt>
                <c:pt idx="164">
                  <c:v>-71074.595399999991</c:v>
                </c:pt>
                <c:pt idx="165">
                  <c:v>33637.997799999997</c:v>
                </c:pt>
                <c:pt idx="166">
                  <c:v>-4515.2996999999996</c:v>
                </c:pt>
                <c:pt idx="167">
                  <c:v>-20000.5013</c:v>
                </c:pt>
                <c:pt idx="168">
                  <c:v>23787.000000000004</c:v>
                </c:pt>
                <c:pt idx="169">
                  <c:v>77135.799999999988</c:v>
                </c:pt>
                <c:pt idx="170">
                  <c:v>-70668.400000000009</c:v>
                </c:pt>
                <c:pt idx="171">
                  <c:v>13097.6</c:v>
                </c:pt>
                <c:pt idx="172">
                  <c:v>0</c:v>
                </c:pt>
                <c:pt idx="173">
                  <c:v>20383.2</c:v>
                </c:pt>
                <c:pt idx="174">
                  <c:v>-3472.9998000000001</c:v>
                </c:pt>
                <c:pt idx="175">
                  <c:v>-50715.199999999997</c:v>
                </c:pt>
                <c:pt idx="176">
                  <c:v>85255.104900000006</c:v>
                </c:pt>
                <c:pt idx="177">
                  <c:v>-13774.3992</c:v>
                </c:pt>
                <c:pt idx="178">
                  <c:v>-79580</c:v>
                </c:pt>
                <c:pt idx="179">
                  <c:v>56281.500000000007</c:v>
                </c:pt>
                <c:pt idx="180">
                  <c:v>53124.700000000004</c:v>
                </c:pt>
                <c:pt idx="181">
                  <c:v>-3858.3999999999996</c:v>
                </c:pt>
                <c:pt idx="182">
                  <c:v>-55114.5</c:v>
                </c:pt>
                <c:pt idx="183">
                  <c:v>100240.5</c:v>
                </c:pt>
                <c:pt idx="184">
                  <c:v>69023.503500000006</c:v>
                </c:pt>
                <c:pt idx="185">
                  <c:v>74305.196199999991</c:v>
                </c:pt>
                <c:pt idx="186">
                  <c:v>1937.5</c:v>
                </c:pt>
                <c:pt idx="187">
                  <c:v>-19974.001</c:v>
                </c:pt>
                <c:pt idx="188">
                  <c:v>-61172.3</c:v>
                </c:pt>
                <c:pt idx="189">
                  <c:v>40542.6</c:v>
                </c:pt>
                <c:pt idx="190">
                  <c:v>49418.202599999997</c:v>
                </c:pt>
                <c:pt idx="191">
                  <c:v>-57189</c:v>
                </c:pt>
                <c:pt idx="192">
                  <c:v>-11244.6</c:v>
                </c:pt>
                <c:pt idx="193">
                  <c:v>95951.804900000003</c:v>
                </c:pt>
                <c:pt idx="194">
                  <c:v>12468</c:v>
                </c:pt>
                <c:pt idx="195">
                  <c:v>37609.599999999999</c:v>
                </c:pt>
                <c:pt idx="196">
                  <c:v>-27853.200000000001</c:v>
                </c:pt>
                <c:pt idx="197">
                  <c:v>-38243.200000000004</c:v>
                </c:pt>
                <c:pt idx="198">
                  <c:v>80922.403099999996</c:v>
                </c:pt>
                <c:pt idx="199">
                  <c:v>-99252.5</c:v>
                </c:pt>
                <c:pt idx="200">
                  <c:v>60528.6</c:v>
                </c:pt>
                <c:pt idx="201">
                  <c:v>11544.000400000001</c:v>
                </c:pt>
                <c:pt idx="202">
                  <c:v>67739.597699999998</c:v>
                </c:pt>
                <c:pt idx="203">
                  <c:v>-120199.7041</c:v>
                </c:pt>
                <c:pt idx="204">
                  <c:v>20461.7</c:v>
                </c:pt>
                <c:pt idx="205">
                  <c:v>-88780.90310000001</c:v>
                </c:pt>
                <c:pt idx="206">
                  <c:v>-139155.09509999998</c:v>
                </c:pt>
                <c:pt idx="207">
                  <c:v>77859.602800000008</c:v>
                </c:pt>
                <c:pt idx="208">
                  <c:v>113930.7</c:v>
                </c:pt>
                <c:pt idx="209">
                  <c:v>100177.00000000001</c:v>
                </c:pt>
                <c:pt idx="210">
                  <c:v>-45967.501500000006</c:v>
                </c:pt>
                <c:pt idx="211">
                  <c:v>-27532.800899999998</c:v>
                </c:pt>
                <c:pt idx="212">
                  <c:v>142425.79999999999</c:v>
                </c:pt>
                <c:pt idx="213">
                  <c:v>14326.400000000001</c:v>
                </c:pt>
                <c:pt idx="214">
                  <c:v>19017.500499999998</c:v>
                </c:pt>
                <c:pt idx="215">
                  <c:v>133689.5</c:v>
                </c:pt>
                <c:pt idx="216">
                  <c:v>125126.1033</c:v>
                </c:pt>
                <c:pt idx="217">
                  <c:v>69543.001799999998</c:v>
                </c:pt>
                <c:pt idx="218">
                  <c:v>125462.997</c:v>
                </c:pt>
                <c:pt idx="219">
                  <c:v>-38976.300900000002</c:v>
                </c:pt>
                <c:pt idx="220">
                  <c:v>-83531.601900000009</c:v>
                </c:pt>
                <c:pt idx="221">
                  <c:v>179690.69589999999</c:v>
                </c:pt>
                <c:pt idx="222">
                  <c:v>222190.8052</c:v>
                </c:pt>
                <c:pt idx="223">
                  <c:v>143724.00350000002</c:v>
                </c:pt>
                <c:pt idx="224">
                  <c:v>-140202.99650000001</c:v>
                </c:pt>
                <c:pt idx="225">
                  <c:v>28592.1993</c:v>
                </c:pt>
                <c:pt idx="226">
                  <c:v>149259.59639999998</c:v>
                </c:pt>
                <c:pt idx="227">
                  <c:v>92263.6</c:v>
                </c:pt>
                <c:pt idx="228">
                  <c:v>99047.202300000004</c:v>
                </c:pt>
                <c:pt idx="229">
                  <c:v>70906</c:v>
                </c:pt>
                <c:pt idx="230">
                  <c:v>-181708.79999999999</c:v>
                </c:pt>
                <c:pt idx="231">
                  <c:v>-135503.9964</c:v>
                </c:pt>
                <c:pt idx="232">
                  <c:v>-26320.700700000001</c:v>
                </c:pt>
                <c:pt idx="233">
                  <c:v>-300792.5</c:v>
                </c:pt>
                <c:pt idx="234">
                  <c:v>69920</c:v>
                </c:pt>
                <c:pt idx="235">
                  <c:v>-98169.299999999988</c:v>
                </c:pt>
                <c:pt idx="236">
                  <c:v>11069.1</c:v>
                </c:pt>
                <c:pt idx="237">
                  <c:v>-16454.399600000001</c:v>
                </c:pt>
                <c:pt idx="238">
                  <c:v>47689.200000000004</c:v>
                </c:pt>
                <c:pt idx="239">
                  <c:v>153246.6</c:v>
                </c:pt>
                <c:pt idx="240">
                  <c:v>-35184.6</c:v>
                </c:pt>
                <c:pt idx="241">
                  <c:v>-128095</c:v>
                </c:pt>
                <c:pt idx="242">
                  <c:v>111615.2</c:v>
                </c:pt>
                <c:pt idx="243">
                  <c:v>61812.798600000002</c:v>
                </c:pt>
                <c:pt idx="244">
                  <c:v>31002.3007</c:v>
                </c:pt>
                <c:pt idx="245">
                  <c:v>-92851.199999999997</c:v>
                </c:pt>
                <c:pt idx="246">
                  <c:v>171507.60440000001</c:v>
                </c:pt>
                <c:pt idx="247">
                  <c:v>-150785.70000000001</c:v>
                </c:pt>
                <c:pt idx="248">
                  <c:v>-98874.002700000012</c:v>
                </c:pt>
                <c:pt idx="249">
                  <c:v>81408.802200000006</c:v>
                </c:pt>
                <c:pt idx="250">
                  <c:v>-105990.40000000001</c:v>
                </c:pt>
                <c:pt idx="251">
                  <c:v>-127751.0031</c:v>
                </c:pt>
                <c:pt idx="252">
                  <c:v>56723.801399999997</c:v>
                </c:pt>
                <c:pt idx="253">
                  <c:v>20271.599399999999</c:v>
                </c:pt>
                <c:pt idx="254">
                  <c:v>-22384.6</c:v>
                </c:pt>
                <c:pt idx="255">
                  <c:v>0</c:v>
                </c:pt>
                <c:pt idx="256">
                  <c:v>3111.4998999999998</c:v>
                </c:pt>
                <c:pt idx="257">
                  <c:v>-125580.00400000002</c:v>
                </c:pt>
                <c:pt idx="258">
                  <c:v>-23287.599299999998</c:v>
                </c:pt>
                <c:pt idx="259">
                  <c:v>56606.601699999999</c:v>
                </c:pt>
                <c:pt idx="260">
                  <c:v>137814.6</c:v>
                </c:pt>
                <c:pt idx="261">
                  <c:v>129637.9</c:v>
                </c:pt>
                <c:pt idx="262">
                  <c:v>-22742.399999999998</c:v>
                </c:pt>
                <c:pt idx="263">
                  <c:v>-60960.902099999999</c:v>
                </c:pt>
                <c:pt idx="264">
                  <c:v>-119901.6</c:v>
                </c:pt>
                <c:pt idx="265">
                  <c:v>-18940.2006</c:v>
                </c:pt>
                <c:pt idx="266">
                  <c:v>43394.3986</c:v>
                </c:pt>
                <c:pt idx="267">
                  <c:v>-79276.8024</c:v>
                </c:pt>
                <c:pt idx="268">
                  <c:v>156825</c:v>
                </c:pt>
                <c:pt idx="269">
                  <c:v>23582.999299999999</c:v>
                </c:pt>
                <c:pt idx="270">
                  <c:v>-91689.299999999988</c:v>
                </c:pt>
                <c:pt idx="271">
                  <c:v>-21064.7994</c:v>
                </c:pt>
                <c:pt idx="272">
                  <c:v>-130140</c:v>
                </c:pt>
                <c:pt idx="273">
                  <c:v>146706.2041</c:v>
                </c:pt>
                <c:pt idx="274">
                  <c:v>-45838.001299999996</c:v>
                </c:pt>
                <c:pt idx="275">
                  <c:v>140576.70000000001</c:v>
                </c:pt>
                <c:pt idx="276">
                  <c:v>-49981.498500000002</c:v>
                </c:pt>
                <c:pt idx="277">
                  <c:v>19894.000700000001</c:v>
                </c:pt>
                <c:pt idx="278">
                  <c:v>-84285.90310000001</c:v>
                </c:pt>
                <c:pt idx="279">
                  <c:v>27229.998999999996</c:v>
                </c:pt>
                <c:pt idx="280">
                  <c:v>-67902.3027</c:v>
                </c:pt>
                <c:pt idx="281">
                  <c:v>20524.8</c:v>
                </c:pt>
                <c:pt idx="282">
                  <c:v>29791.298900000002</c:v>
                </c:pt>
                <c:pt idx="283">
                  <c:v>-117820</c:v>
                </c:pt>
                <c:pt idx="284">
                  <c:v>166242.00600000002</c:v>
                </c:pt>
                <c:pt idx="285">
                  <c:v>-39715.498500000002</c:v>
                </c:pt>
                <c:pt idx="286">
                  <c:v>-52053.998</c:v>
                </c:pt>
                <c:pt idx="287">
                  <c:v>-51784.002</c:v>
                </c:pt>
                <c:pt idx="288">
                  <c:v>-48771.1</c:v>
                </c:pt>
                <c:pt idx="289">
                  <c:v>-78144.002999999997</c:v>
                </c:pt>
                <c:pt idx="290">
                  <c:v>76165.602899999998</c:v>
                </c:pt>
                <c:pt idx="291">
                  <c:v>2678.7</c:v>
                </c:pt>
                <c:pt idx="292">
                  <c:v>120533.79999999999</c:v>
                </c:pt>
                <c:pt idx="293">
                  <c:v>33090.198700000001</c:v>
                </c:pt>
                <c:pt idx="294">
                  <c:v>97101.4</c:v>
                </c:pt>
                <c:pt idx="295">
                  <c:v>25096.001</c:v>
                </c:pt>
                <c:pt idx="296">
                  <c:v>135701.2053</c:v>
                </c:pt>
                <c:pt idx="297">
                  <c:v>-120777.60000000001</c:v>
                </c:pt>
                <c:pt idx="298">
                  <c:v>76478.997000000003</c:v>
                </c:pt>
                <c:pt idx="299">
                  <c:v>-5211.5998</c:v>
                </c:pt>
                <c:pt idx="300">
                  <c:v>48212.5</c:v>
                </c:pt>
                <c:pt idx="301">
                  <c:v>-129687.09529999999</c:v>
                </c:pt>
                <c:pt idx="302">
                  <c:v>-108899.70389999999</c:v>
                </c:pt>
                <c:pt idx="303">
                  <c:v>-27856</c:v>
                </c:pt>
                <c:pt idx="304">
                  <c:v>65558.399999999994</c:v>
                </c:pt>
                <c:pt idx="305">
                  <c:v>-36086.400000000001</c:v>
                </c:pt>
                <c:pt idx="306">
                  <c:v>61344</c:v>
                </c:pt>
                <c:pt idx="307">
                  <c:v>-89361.099999999991</c:v>
                </c:pt>
                <c:pt idx="308">
                  <c:v>92644.795199999993</c:v>
                </c:pt>
                <c:pt idx="309">
                  <c:v>-7583.6</c:v>
                </c:pt>
                <c:pt idx="310">
                  <c:v>-66654</c:v>
                </c:pt>
                <c:pt idx="311">
                  <c:v>0</c:v>
                </c:pt>
                <c:pt idx="312">
                  <c:v>40544.702100000002</c:v>
                </c:pt>
                <c:pt idx="313">
                  <c:v>45660</c:v>
                </c:pt>
                <c:pt idx="314">
                  <c:v>63053.103299999995</c:v>
                </c:pt>
                <c:pt idx="315">
                  <c:v>-29825.599999999999</c:v>
                </c:pt>
                <c:pt idx="316">
                  <c:v>110513.1942</c:v>
                </c:pt>
                <c:pt idx="317">
                  <c:v>45731.399999999994</c:v>
                </c:pt>
                <c:pt idx="318">
                  <c:v>-15032.7</c:v>
                </c:pt>
                <c:pt idx="319">
                  <c:v>11363.800000000001</c:v>
                </c:pt>
                <c:pt idx="320">
                  <c:v>-3530.1997999999999</c:v>
                </c:pt>
                <c:pt idx="321">
                  <c:v>21447.599999999999</c:v>
                </c:pt>
                <c:pt idx="322">
                  <c:v>-77382.804300000003</c:v>
                </c:pt>
                <c:pt idx="323">
                  <c:v>7293.6</c:v>
                </c:pt>
                <c:pt idx="324">
                  <c:v>-68046.7</c:v>
                </c:pt>
                <c:pt idx="325">
                  <c:v>79063.199999999997</c:v>
                </c:pt>
                <c:pt idx="326">
                  <c:v>30801.398599999997</c:v>
                </c:pt>
                <c:pt idx="327">
                  <c:v>-67197.600000000006</c:v>
                </c:pt>
                <c:pt idx="328">
                  <c:v>7645.9996000000001</c:v>
                </c:pt>
                <c:pt idx="329">
                  <c:v>-20797.701099999998</c:v>
                </c:pt>
                <c:pt idx="330">
                  <c:v>-70102.5</c:v>
                </c:pt>
                <c:pt idx="331">
                  <c:v>-48294.9</c:v>
                </c:pt>
                <c:pt idx="332">
                  <c:v>-75813.3</c:v>
                </c:pt>
                <c:pt idx="333">
                  <c:v>0</c:v>
                </c:pt>
                <c:pt idx="334">
                  <c:v>56294.700000000004</c:v>
                </c:pt>
                <c:pt idx="335">
                  <c:v>-61723.403699999995</c:v>
                </c:pt>
                <c:pt idx="336">
                  <c:v>8934.5</c:v>
                </c:pt>
                <c:pt idx="337">
                  <c:v>-56916.003100000002</c:v>
                </c:pt>
                <c:pt idx="338">
                  <c:v>24908.799999999999</c:v>
                </c:pt>
                <c:pt idx="339">
                  <c:v>-74390.399999999994</c:v>
                </c:pt>
                <c:pt idx="340">
                  <c:v>-65260.800000000003</c:v>
                </c:pt>
                <c:pt idx="341">
                  <c:v>-79762.2</c:v>
                </c:pt>
                <c:pt idx="342">
                  <c:v>36290</c:v>
                </c:pt>
                <c:pt idx="343">
                  <c:v>46712.502500000002</c:v>
                </c:pt>
                <c:pt idx="344">
                  <c:v>-20560.099999999999</c:v>
                </c:pt>
                <c:pt idx="345">
                  <c:v>28099.298299999999</c:v>
                </c:pt>
                <c:pt idx="346">
                  <c:v>-21572.600000000002</c:v>
                </c:pt>
                <c:pt idx="347">
                  <c:v>-60048.3</c:v>
                </c:pt>
                <c:pt idx="348">
                  <c:v>-61606.595899999993</c:v>
                </c:pt>
                <c:pt idx="349">
                  <c:v>-34185.599999999999</c:v>
                </c:pt>
                <c:pt idx="350">
                  <c:v>68267.5</c:v>
                </c:pt>
                <c:pt idx="351">
                  <c:v>16157.899999999998</c:v>
                </c:pt>
                <c:pt idx="352">
                  <c:v>50717.799999999996</c:v>
                </c:pt>
                <c:pt idx="353">
                  <c:v>10429.300700000002</c:v>
                </c:pt>
                <c:pt idx="354">
                  <c:v>-24357.599999999999</c:v>
                </c:pt>
                <c:pt idx="355">
                  <c:v>36763.9974</c:v>
                </c:pt>
                <c:pt idx="356">
                  <c:v>1562.7</c:v>
                </c:pt>
                <c:pt idx="357">
                  <c:v>-25022.399999999998</c:v>
                </c:pt>
                <c:pt idx="358">
                  <c:v>6454.0003999999999</c:v>
                </c:pt>
                <c:pt idx="359">
                  <c:v>80257.195299999992</c:v>
                </c:pt>
                <c:pt idx="360">
                  <c:v>82947.199999999997</c:v>
                </c:pt>
                <c:pt idx="361">
                  <c:v>42202.702300000004</c:v>
                </c:pt>
                <c:pt idx="362">
                  <c:v>-7533.2000000000007</c:v>
                </c:pt>
                <c:pt idx="363">
                  <c:v>-22448.4012</c:v>
                </c:pt>
                <c:pt idx="364">
                  <c:v>114247.40000000001</c:v>
                </c:pt>
                <c:pt idx="365">
                  <c:v>42531.6</c:v>
                </c:pt>
                <c:pt idx="366">
                  <c:v>-78528.004000000001</c:v>
                </c:pt>
                <c:pt idx="367">
                  <c:v>0</c:v>
                </c:pt>
                <c:pt idx="368">
                  <c:v>7141.1996999999992</c:v>
                </c:pt>
                <c:pt idx="369">
                  <c:v>40136.001600000003</c:v>
                </c:pt>
                <c:pt idx="370">
                  <c:v>-24167.999</c:v>
                </c:pt>
                <c:pt idx="371">
                  <c:v>71435.7</c:v>
                </c:pt>
                <c:pt idx="372">
                  <c:v>84612.5</c:v>
                </c:pt>
                <c:pt idx="373">
                  <c:v>108174.39999999999</c:v>
                </c:pt>
                <c:pt idx="374">
                  <c:v>53128.002</c:v>
                </c:pt>
                <c:pt idx="375">
                  <c:v>84611.200000000012</c:v>
                </c:pt>
                <c:pt idx="376">
                  <c:v>-82992.003000000012</c:v>
                </c:pt>
                <c:pt idx="377">
                  <c:v>-74317.497499999998</c:v>
                </c:pt>
                <c:pt idx="378">
                  <c:v>107499.59639999999</c:v>
                </c:pt>
                <c:pt idx="379">
                  <c:v>73722.502500000002</c:v>
                </c:pt>
                <c:pt idx="380">
                  <c:v>75004.997499999998</c:v>
                </c:pt>
                <c:pt idx="381">
                  <c:v>153675.005</c:v>
                </c:pt>
                <c:pt idx="382">
                  <c:v>-123028.00400000002</c:v>
                </c:pt>
                <c:pt idx="383">
                  <c:v>-189783.2</c:v>
                </c:pt>
                <c:pt idx="384">
                  <c:v>58166.601900000001</c:v>
                </c:pt>
                <c:pt idx="385">
                  <c:v>-79905.797399999996</c:v>
                </c:pt>
                <c:pt idx="386">
                  <c:v>128219.30409999999</c:v>
                </c:pt>
                <c:pt idx="387">
                  <c:v>-212175.59220000001</c:v>
                </c:pt>
                <c:pt idx="388">
                  <c:v>98787.6</c:v>
                </c:pt>
                <c:pt idx="389">
                  <c:v>118355.59559999999</c:v>
                </c:pt>
                <c:pt idx="390">
                  <c:v>2624.7000000000003</c:v>
                </c:pt>
                <c:pt idx="391">
                  <c:v>89911.796700000006</c:v>
                </c:pt>
                <c:pt idx="392">
                  <c:v>99556.196199999991</c:v>
                </c:pt>
                <c:pt idx="393">
                  <c:v>-250508.30000000002</c:v>
                </c:pt>
                <c:pt idx="394">
                  <c:v>-75195</c:v>
                </c:pt>
                <c:pt idx="395">
                  <c:v>118196.40419999999</c:v>
                </c:pt>
                <c:pt idx="396">
                  <c:v>-141052.79999999999</c:v>
                </c:pt>
                <c:pt idx="397">
                  <c:v>-47959.199999999997</c:v>
                </c:pt>
                <c:pt idx="398">
                  <c:v>-117436.19579999999</c:v>
                </c:pt>
                <c:pt idx="399">
                  <c:v>109998.9041</c:v>
                </c:pt>
                <c:pt idx="400">
                  <c:v>109121.49589999999</c:v>
                </c:pt>
                <c:pt idx="401">
                  <c:v>-69661.797399999996</c:v>
                </c:pt>
                <c:pt idx="402">
                  <c:v>-95626.503700000001</c:v>
                </c:pt>
                <c:pt idx="403">
                  <c:v>93667</c:v>
                </c:pt>
                <c:pt idx="404">
                  <c:v>-1280423.9534999998</c:v>
                </c:pt>
              </c:numCache>
            </c:numRef>
          </c:yVal>
          <c:smooth val="0"/>
          <c:extLst>
            <c:ext xmlns:c16="http://schemas.microsoft.com/office/drawing/2014/chart" uri="{C3380CC4-5D6E-409C-BE32-E72D297353CC}">
              <c16:uniqueId val="{00000000-B646-4456-8A4F-63CDC48FD8F9}"/>
            </c:ext>
          </c:extLst>
        </c:ser>
        <c:dLbls>
          <c:showLegendKey val="0"/>
          <c:showVal val="0"/>
          <c:showCatName val="0"/>
          <c:showSerName val="0"/>
          <c:showPercent val="0"/>
          <c:showBubbleSize val="0"/>
        </c:dLbls>
        <c:axId val="594022712"/>
        <c:axId val="594021728"/>
      </c:scatterChart>
      <c:valAx>
        <c:axId val="594022712"/>
        <c:scaling>
          <c:orientation val="minMax"/>
          <c:max val="44300"/>
          <c:min val="42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sz="1600" b="1"/>
                  <a:t>ДАТЫ</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ДД.ММ.ГГГГ"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ru-RU"/>
          </a:p>
        </c:txPr>
        <c:crossAx val="594021728"/>
        <c:crosses val="autoZero"/>
        <c:crossBetween val="midCat"/>
        <c:majorUnit val="250"/>
      </c:valAx>
      <c:valAx>
        <c:axId val="594021728"/>
        <c:scaling>
          <c:orientation val="minMax"/>
          <c:max val="300000"/>
          <c:min val="-15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sz="1400" b="1"/>
                  <a:t>ПОТОК</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Основной"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ru-RU"/>
          </a:p>
        </c:txPr>
        <c:crossAx val="594022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34</xdr:row>
      <xdr:rowOff>0</xdr:rowOff>
    </xdr:from>
    <xdr:to>
      <xdr:col>18</xdr:col>
      <xdr:colOff>10584</xdr:colOff>
      <xdr:row>40</xdr:row>
      <xdr:rowOff>21167</xdr:rowOff>
    </xdr:to>
    <xdr:graphicFrame macro="">
      <xdr:nvGraphicFramePr>
        <xdr:cNvPr id="3" name="Диаграмма 2">
          <a:extLst>
            <a:ext uri="{FF2B5EF4-FFF2-40B4-BE49-F238E27FC236}">
              <a16:creationId xmlns:a16="http://schemas.microsoft.com/office/drawing/2014/main" id="{3CCD3B5C-C622-46F1-A0E1-130D06C9A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Пользователь Windows" refreshedDate="44572.406263310186" createdVersion="7" refreshedVersion="7" minRefreshableVersion="3" recordCount="486" xr:uid="{DF735745-BA85-47CA-AB30-F83A92B6C4BC}">
  <cacheSource type="worksheet">
    <worksheetSource name="Сделки"/>
  </cacheSource>
  <cacheFields count="4">
    <cacheField name="Дата сделки" numFmtId="14">
      <sharedItems containsSemiMixedTypes="0" containsNonDate="0" containsDate="1" containsString="0" minDate="2015-03-26T00:00:00" maxDate="2020-12-16T00:00:00" count="405">
        <d v="2015-03-26T00:00:00"/>
        <d v="2015-03-31T00:00:00"/>
        <d v="2015-04-06T00:00:00"/>
        <d v="2015-04-09T00:00:00"/>
        <d v="2015-04-10T00:00:00"/>
        <d v="2015-04-13T00:00:00"/>
        <d v="2015-04-15T00:00:00"/>
        <d v="2015-04-17T00:00:00"/>
        <d v="2015-04-20T00:00:00"/>
        <d v="2015-04-30T00:00:00"/>
        <d v="2015-05-01T00:00:00"/>
        <d v="2015-05-04T00:00:00"/>
        <d v="2015-05-08T00:00:00"/>
        <d v="2015-05-13T00:00:00"/>
        <d v="2015-05-14T00:00:00"/>
        <d v="2015-05-18T00:00:00"/>
        <d v="2015-05-19T00:00:00"/>
        <d v="2015-05-27T00:00:00"/>
        <d v="2015-06-02T00:00:00"/>
        <d v="2015-06-04T00:00:00"/>
        <d v="2015-06-10T00:00:00"/>
        <d v="2015-06-16T00:00:00"/>
        <d v="2015-06-23T00:00:00"/>
        <d v="2015-06-25T00:00:00"/>
        <d v="2015-06-29T00:00:00"/>
        <d v="2015-07-01T00:00:00"/>
        <d v="2015-07-06T00:00:00"/>
        <d v="2015-07-07T00:00:00"/>
        <d v="2015-07-09T00:00:00"/>
        <d v="2015-07-16T00:00:00"/>
        <d v="2015-07-23T00:00:00"/>
        <d v="2015-07-28T00:00:00"/>
        <d v="2015-07-29T00:00:00"/>
        <d v="2015-08-04T00:00:00"/>
        <d v="2015-08-17T00:00:00"/>
        <d v="2015-08-20T00:00:00"/>
        <d v="2015-08-27T00:00:00"/>
        <d v="2015-09-10T00:00:00"/>
        <d v="2015-09-14T00:00:00"/>
        <d v="2015-09-15T00:00:00"/>
        <d v="2015-09-23T00:00:00"/>
        <d v="2015-10-01T00:00:00"/>
        <d v="2015-10-09T00:00:00"/>
        <d v="2015-10-14T00:00:00"/>
        <d v="2015-10-15T00:00:00"/>
        <d v="2015-10-20T00:00:00"/>
        <d v="2015-11-02T00:00:00"/>
        <d v="2015-12-02T00:00:00"/>
        <d v="2015-12-04T00:00:00"/>
        <d v="2015-12-07T00:00:00"/>
        <d v="2015-12-15T00:00:00"/>
        <d v="2015-12-18T00:00:00"/>
        <d v="2015-12-24T00:00:00"/>
        <d v="2015-12-29T00:00:00"/>
        <d v="2015-12-31T00:00:00"/>
        <d v="2016-01-11T00:00:00"/>
        <d v="2016-01-15T00:00:00"/>
        <d v="2016-01-20T00:00:00"/>
        <d v="2016-01-22T00:00:00"/>
        <d v="2016-01-25T00:00:00"/>
        <d v="2016-01-27T00:00:00"/>
        <d v="2016-02-01T00:00:00"/>
        <d v="2016-02-02T00:00:00"/>
        <d v="2016-02-17T00:00:00"/>
        <d v="2016-02-19T00:00:00"/>
        <d v="2016-02-24T00:00:00"/>
        <d v="2016-02-26T00:00:00"/>
        <d v="2016-03-03T00:00:00"/>
        <d v="2016-03-04T00:00:00"/>
        <d v="2016-03-07T00:00:00"/>
        <d v="2016-03-18T00:00:00"/>
        <d v="2016-03-21T00:00:00"/>
        <d v="2016-03-31T00:00:00"/>
        <d v="2016-04-07T00:00:00"/>
        <d v="2016-04-11T00:00:00"/>
        <d v="2016-04-13T00:00:00"/>
        <d v="2016-05-12T00:00:00"/>
        <d v="2016-06-03T00:00:00"/>
        <d v="2016-06-10T00:00:00"/>
        <d v="2016-06-16T00:00:00"/>
        <d v="2016-06-28T00:00:00"/>
        <d v="2016-07-01T00:00:00"/>
        <d v="2016-07-07T00:00:00"/>
        <d v="2016-07-21T00:00:00"/>
        <d v="2016-07-26T00:00:00"/>
        <d v="2016-08-03T00:00:00"/>
        <d v="2016-08-10T00:00:00"/>
        <d v="2016-08-17T00:00:00"/>
        <d v="2016-08-18T00:00:00"/>
        <d v="2016-08-22T00:00:00"/>
        <d v="2016-08-26T00:00:00"/>
        <d v="2016-09-08T00:00:00"/>
        <d v="2016-09-22T00:00:00"/>
        <d v="2016-09-27T00:00:00"/>
        <d v="2016-10-03T00:00:00"/>
        <d v="2016-10-12T00:00:00"/>
        <d v="2016-10-13T00:00:00"/>
        <d v="2016-10-17T00:00:00"/>
        <d v="2016-10-21T00:00:00"/>
        <d v="2016-10-25T00:00:00"/>
        <d v="2016-11-04T00:00:00"/>
        <d v="2016-11-11T00:00:00"/>
        <d v="2016-11-21T00:00:00"/>
        <d v="2016-12-01T00:00:00"/>
        <d v="2016-12-05T00:00:00"/>
        <d v="2016-12-07T00:00:00"/>
        <d v="2016-12-08T00:00:00"/>
        <d v="2016-12-09T00:00:00"/>
        <d v="2016-12-14T00:00:00"/>
        <d v="2016-12-19T00:00:00"/>
        <d v="2016-12-21T00:00:00"/>
        <d v="2016-12-23T00:00:00"/>
        <d v="2016-12-27T00:00:00"/>
        <d v="2016-12-29T00:00:00"/>
        <d v="2017-01-06T00:00:00"/>
        <d v="2017-01-10T00:00:00"/>
        <d v="2017-01-19T00:00:00"/>
        <d v="2017-01-23T00:00:00"/>
        <d v="2017-01-24T00:00:00"/>
        <d v="2017-01-31T00:00:00"/>
        <d v="2017-02-03T00:00:00"/>
        <d v="2017-02-06T00:00:00"/>
        <d v="2017-02-08T00:00:00"/>
        <d v="2017-02-09T00:00:00"/>
        <d v="2017-02-21T00:00:00"/>
        <d v="2017-02-27T00:00:00"/>
        <d v="2017-03-10T00:00:00"/>
        <d v="2017-03-13T00:00:00"/>
        <d v="2017-03-14T00:00:00"/>
        <d v="2017-03-17T00:00:00"/>
        <d v="2017-03-20T00:00:00"/>
        <d v="2017-03-27T00:00:00"/>
        <d v="2017-03-28T00:00:00"/>
        <d v="2017-03-30T00:00:00"/>
        <d v="2017-03-31T00:00:00"/>
        <d v="2017-04-03T00:00:00"/>
        <d v="2017-04-04T00:00:00"/>
        <d v="2017-04-06T00:00:00"/>
        <d v="2017-04-10T00:00:00"/>
        <d v="2017-04-18T00:00:00"/>
        <d v="2017-04-21T00:00:00"/>
        <d v="2017-04-24T00:00:00"/>
        <d v="2017-04-26T00:00:00"/>
        <d v="2017-04-27T00:00:00"/>
        <d v="2017-04-28T00:00:00"/>
        <d v="2017-05-01T00:00:00"/>
        <d v="2017-05-03T00:00:00"/>
        <d v="2017-05-04T00:00:00"/>
        <d v="2017-05-16T00:00:00"/>
        <d v="2017-05-19T00:00:00"/>
        <d v="2017-05-23T00:00:00"/>
        <d v="2017-05-26T00:00:00"/>
        <d v="2017-06-01T00:00:00"/>
        <d v="2017-06-02T00:00:00"/>
        <d v="2017-06-06T00:00:00"/>
        <d v="2017-06-08T00:00:00"/>
        <d v="2017-06-14T00:00:00"/>
        <d v="2017-06-15T00:00:00"/>
        <d v="2017-07-05T00:00:00"/>
        <d v="2017-07-12T00:00:00"/>
        <d v="2017-07-17T00:00:00"/>
        <d v="2017-07-26T00:00:00"/>
        <d v="2017-07-31T00:00:00"/>
        <d v="2017-08-07T00:00:00"/>
        <d v="2017-08-15T00:00:00"/>
        <d v="2017-08-23T00:00:00"/>
        <d v="2017-09-05T00:00:00"/>
        <d v="2017-09-07T00:00:00"/>
        <d v="2017-09-15T00:00:00"/>
        <d v="2017-09-20T00:00:00"/>
        <d v="2017-09-26T00:00:00"/>
        <d v="2017-09-27T00:00:00"/>
        <d v="2017-09-28T00:00:00"/>
        <d v="2017-10-02T00:00:00"/>
        <d v="2017-10-05T00:00:00"/>
        <d v="2017-10-06T00:00:00"/>
        <d v="2017-10-09T00:00:00"/>
        <d v="2017-10-10T00:00:00"/>
        <d v="2017-10-12T00:00:00"/>
        <d v="2017-10-16T00:00:00"/>
        <d v="2017-10-25T00:00:00"/>
        <d v="2017-10-31T00:00:00"/>
        <d v="2017-11-02T00:00:00"/>
        <d v="2017-11-06T00:00:00"/>
        <d v="2017-11-07T00:00:00"/>
        <d v="2017-11-09T00:00:00"/>
        <d v="2017-11-14T00:00:00"/>
        <d v="2017-11-24T00:00:00"/>
        <d v="2017-11-28T00:00:00"/>
        <d v="2017-12-13T00:00:00"/>
        <d v="2017-12-18T00:00:00"/>
        <d v="2017-12-21T00:00:00"/>
        <d v="2017-12-29T00:00:00"/>
        <d v="2018-01-03T00:00:00"/>
        <d v="2018-01-08T00:00:00"/>
        <d v="2018-01-30T00:00:00"/>
        <d v="2018-02-06T00:00:00"/>
        <d v="2018-02-07T00:00:00"/>
        <d v="2018-02-15T00:00:00"/>
        <d v="2018-02-21T00:00:00"/>
        <d v="2018-03-02T00:00:00"/>
        <d v="2018-03-08T00:00:00"/>
        <d v="2018-03-09T00:00:00"/>
        <d v="2018-03-13T00:00:00"/>
        <d v="2018-03-21T00:00:00"/>
        <d v="2018-03-22T00:00:00"/>
        <d v="2018-03-23T00:00:00"/>
        <d v="2018-04-03T00:00:00"/>
        <d v="2018-04-05T00:00:00"/>
        <d v="2018-04-06T00:00:00"/>
        <d v="2018-04-19T00:00:00"/>
        <d v="2018-04-20T00:00:00"/>
        <d v="2018-05-08T00:00:00"/>
        <d v="2018-05-09T00:00:00"/>
        <d v="2018-05-15T00:00:00"/>
        <d v="2018-05-16T00:00:00"/>
        <d v="2018-05-21T00:00:00"/>
        <d v="2018-05-22T00:00:00"/>
        <d v="2018-06-11T00:00:00"/>
        <d v="2018-06-13T00:00:00"/>
        <d v="2018-06-19T00:00:00"/>
        <d v="2018-06-21T00:00:00"/>
        <d v="2018-06-22T00:00:00"/>
        <d v="2018-06-27T00:00:00"/>
        <d v="2018-07-05T00:00:00"/>
        <d v="2018-07-09T00:00:00"/>
        <d v="2018-07-12T00:00:00"/>
        <d v="2018-07-16T00:00:00"/>
        <d v="2018-07-25T00:00:00"/>
        <d v="2018-07-31T00:00:00"/>
        <d v="2018-08-06T00:00:00"/>
        <d v="2018-08-07T00:00:00"/>
        <d v="2018-08-08T00:00:00"/>
        <d v="2018-08-09T00:00:00"/>
        <d v="2018-08-13T00:00:00"/>
        <d v="2018-08-15T00:00:00"/>
        <d v="2018-08-16T00:00:00"/>
        <d v="2018-09-04T00:00:00"/>
        <d v="2018-09-11T00:00:00"/>
        <d v="2018-09-12T00:00:00"/>
        <d v="2018-09-13T00:00:00"/>
        <d v="2018-09-19T00:00:00"/>
        <d v="2018-09-21T00:00:00"/>
        <d v="2018-09-25T00:00:00"/>
        <d v="2018-09-27T00:00:00"/>
        <d v="2018-10-16T00:00:00"/>
        <d v="2018-10-17T00:00:00"/>
        <d v="2018-10-18T00:00:00"/>
        <d v="2018-10-22T00:00:00"/>
        <d v="2018-10-23T00:00:00"/>
        <d v="2018-10-30T00:00:00"/>
        <d v="2018-11-07T00:00:00"/>
        <d v="2018-11-09T00:00:00"/>
        <d v="2018-11-12T00:00:00"/>
        <d v="2018-11-16T00:00:00"/>
        <d v="2018-11-21T00:00:00"/>
        <d v="2018-11-26T00:00:00"/>
        <d v="2018-11-27T00:00:00"/>
        <d v="2018-11-30T00:00:00"/>
        <d v="2018-12-06T00:00:00"/>
        <d v="2018-12-11T00:00:00"/>
        <d v="2018-12-14T00:00:00"/>
        <d v="2018-12-20T00:00:00"/>
        <d v="2018-12-21T00:00:00"/>
        <d v="2018-12-26T00:00:00"/>
        <d v="2018-12-27T00:00:00"/>
        <d v="2019-01-02T00:00:00"/>
        <d v="2019-01-17T00:00:00"/>
        <d v="2019-01-24T00:00:00"/>
        <d v="2019-01-28T00:00:00"/>
        <d v="2019-01-30T00:00:00"/>
        <d v="2019-02-01T00:00:00"/>
        <d v="2019-02-13T00:00:00"/>
        <d v="2019-02-14T00:00:00"/>
        <d v="2019-02-22T00:00:00"/>
        <d v="2019-02-26T00:00:00"/>
        <d v="2019-03-05T00:00:00"/>
        <d v="2019-04-02T00:00:00"/>
        <d v="2019-04-11T00:00:00"/>
        <d v="2019-04-15T00:00:00"/>
        <d v="2019-04-17T00:00:00"/>
        <d v="2019-04-18T00:00:00"/>
        <d v="2019-04-24T00:00:00"/>
        <d v="2019-04-29T00:00:00"/>
        <d v="2019-05-01T00:00:00"/>
        <d v="2019-05-02T00:00:00"/>
        <d v="2019-05-08T00:00:00"/>
        <d v="2019-05-10T00:00:00"/>
        <d v="2019-05-14T00:00:00"/>
        <d v="2019-05-17T00:00:00"/>
        <d v="2019-05-23T00:00:00"/>
        <d v="2019-06-07T00:00:00"/>
        <d v="2019-06-11T00:00:00"/>
        <d v="2019-06-12T00:00:00"/>
        <d v="2019-06-13T00:00:00"/>
        <d v="2019-06-14T00:00:00"/>
        <d v="2019-06-21T00:00:00"/>
        <d v="2019-06-26T00:00:00"/>
        <d v="2019-06-27T00:00:00"/>
        <d v="2019-07-15T00:00:00"/>
        <d v="2019-07-16T00:00:00"/>
        <d v="2019-07-29T00:00:00"/>
        <d v="2019-07-30T00:00:00"/>
        <d v="2019-07-31T00:00:00"/>
        <d v="2019-08-01T00:00:00"/>
        <d v="2019-08-06T00:00:00"/>
        <d v="2019-08-08T00:00:00"/>
        <d v="2019-08-14T00:00:00"/>
        <d v="2019-08-16T00:00:00"/>
        <d v="2019-08-23T00:00:00"/>
        <d v="2019-08-26T00:00:00"/>
        <d v="2019-08-28T00:00:00"/>
        <d v="2019-08-30T00:00:00"/>
        <d v="2019-09-05T00:00:00"/>
        <d v="2019-09-11T00:00:00"/>
        <d v="2019-09-13T00:00:00"/>
        <d v="2019-09-17T00:00:00"/>
        <d v="2019-09-27T00:00:00"/>
        <d v="2019-10-03T00:00:00"/>
        <d v="2019-10-10T00:00:00"/>
        <d v="2019-10-14T00:00:00"/>
        <d v="2019-10-23T00:00:00"/>
        <d v="2019-10-24T00:00:00"/>
        <d v="2019-10-25T00:00:00"/>
        <d v="2019-10-28T00:00:00"/>
        <d v="2019-11-08T00:00:00"/>
        <d v="2019-11-13T00:00:00"/>
        <d v="2019-11-21T00:00:00"/>
        <d v="2019-12-03T00:00:00"/>
        <d v="2019-12-05T00:00:00"/>
        <d v="2019-12-10T00:00:00"/>
        <d v="2019-12-11T00:00:00"/>
        <d v="2019-12-16T00:00:00"/>
        <d v="2019-12-18T00:00:00"/>
        <d v="2019-12-31T00:00:00"/>
        <d v="2020-01-03T00:00:00"/>
        <d v="2020-01-08T00:00:00"/>
        <d v="2020-01-09T00:00:00"/>
        <d v="2020-01-15T00:00:00"/>
        <d v="2020-01-16T00:00:00"/>
        <d v="2020-01-17T00:00:00"/>
        <d v="2020-01-21T00:00:00"/>
        <d v="2020-01-27T00:00:00"/>
        <d v="2020-01-30T00:00:00"/>
        <d v="2020-02-07T00:00:00"/>
        <d v="2020-02-24T00:00:00"/>
        <d v="2020-02-26T00:00:00"/>
        <d v="2020-02-27T00:00:00"/>
        <d v="2020-02-28T00:00:00"/>
        <d v="2020-03-16T00:00:00"/>
        <d v="2020-03-17T00:00:00"/>
        <d v="2020-03-25T00:00:00"/>
        <d v="2020-03-26T00:00:00"/>
        <d v="2020-03-30T00:00:00"/>
        <d v="2020-04-02T00:00:00"/>
        <d v="2020-04-03T00:00:00"/>
        <d v="2020-04-08T00:00:00"/>
        <d v="2020-04-13T00:00:00"/>
        <d v="2020-04-14T00:00:00"/>
        <d v="2020-04-23T00:00:00"/>
        <d v="2020-04-29T00:00:00"/>
        <d v="2020-05-01T00:00:00"/>
        <d v="2020-05-07T00:00:00"/>
        <d v="2020-05-08T00:00:00"/>
        <d v="2020-05-14T00:00:00"/>
        <d v="2020-05-15T00:00:00"/>
        <d v="2020-05-21T00:00:00"/>
        <d v="2020-05-26T00:00:00"/>
        <d v="2020-06-03T00:00:00"/>
        <d v="2020-06-10T00:00:00"/>
        <d v="2020-06-12T00:00:00"/>
        <d v="2020-06-15T00:00:00"/>
        <d v="2020-06-25T00:00:00"/>
        <d v="2020-07-02T00:00:00"/>
        <d v="2020-07-08T00:00:00"/>
        <d v="2020-07-14T00:00:00"/>
        <d v="2020-07-15T00:00:00"/>
        <d v="2020-07-22T00:00:00"/>
        <d v="2020-07-27T00:00:00"/>
        <d v="2020-07-28T00:00:00"/>
        <d v="2020-08-10T00:00:00"/>
        <d v="2020-08-14T00:00:00"/>
        <d v="2020-08-21T00:00:00"/>
        <d v="2020-08-25T00:00:00"/>
        <d v="2020-08-26T00:00:00"/>
        <d v="2020-09-01T00:00:00"/>
        <d v="2020-09-02T00:00:00"/>
        <d v="2020-09-10T00:00:00"/>
        <d v="2020-09-16T00:00:00"/>
        <d v="2020-09-22T00:00:00"/>
        <d v="2020-09-24T00:00:00"/>
        <d v="2020-09-29T00:00:00"/>
        <d v="2020-10-02T00:00:00"/>
        <d v="2020-10-19T00:00:00"/>
        <d v="2020-10-22T00:00:00"/>
        <d v="2020-10-23T00:00:00"/>
        <d v="2020-10-30T00:00:00"/>
        <d v="2020-11-04T00:00:00"/>
        <d v="2020-11-09T00:00:00"/>
        <d v="2020-11-12T00:00:00"/>
        <d v="2020-12-09T00:00:00"/>
        <d v="2020-12-10T00:00:00"/>
        <d v="2020-12-11T00:00:00"/>
        <d v="2020-12-14T00:00:00"/>
        <d v="2020-12-15T00:00:00"/>
      </sharedItems>
    </cacheField>
    <cacheField name="Тип сделки" numFmtId="0">
      <sharedItems/>
    </cacheField>
    <cacheField name="Количество" numFmtId="0">
      <sharedItems containsSemiMixedTypes="0" containsString="0" containsNumber="1" containsInteger="1" minValue="0" maxValue="4650"/>
    </cacheField>
    <cacheField name="Количество_net" numFmtId="0">
      <sharedItems containsSemiMixedTypes="0" containsString="0" containsNumber="1" containsInteger="1" minValue="-4650" maxValue="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s v="Покупка"/>
    <n v="10"/>
    <n v="10"/>
  </r>
  <r>
    <x v="1"/>
    <s v="Покупка"/>
    <n v="100"/>
    <n v="100"/>
  </r>
  <r>
    <x v="2"/>
    <s v="Покупка"/>
    <n v="130"/>
    <n v="130"/>
  </r>
  <r>
    <x v="3"/>
    <s v="Продажа"/>
    <n v="240"/>
    <n v="-240"/>
  </r>
  <r>
    <x v="4"/>
    <s v="Продажа"/>
    <n v="40"/>
    <n v="-40"/>
  </r>
  <r>
    <x v="5"/>
    <s v="Продажа"/>
    <n v="460"/>
    <n v="-460"/>
  </r>
  <r>
    <x v="6"/>
    <s v="Продажа"/>
    <n v="40"/>
    <n v="-40"/>
  </r>
  <r>
    <x v="7"/>
    <s v="Покупка"/>
    <n v="280"/>
    <n v="280"/>
  </r>
  <r>
    <x v="7"/>
    <s v="Покупка"/>
    <n v="270"/>
    <n v="270"/>
  </r>
  <r>
    <x v="8"/>
    <s v="Покупка"/>
    <n v="160"/>
    <n v="160"/>
  </r>
  <r>
    <x v="9"/>
    <s v="Покупка"/>
    <n v="60"/>
    <n v="60"/>
  </r>
  <r>
    <x v="10"/>
    <s v="Покупка"/>
    <n v="20"/>
    <n v="20"/>
  </r>
  <r>
    <x v="11"/>
    <s v="Покупка"/>
    <n v="80"/>
    <n v="80"/>
  </r>
  <r>
    <x v="12"/>
    <s v="Покупка"/>
    <n v="50"/>
    <n v="50"/>
  </r>
  <r>
    <x v="13"/>
    <s v="Покупка"/>
    <n v="460"/>
    <n v="460"/>
  </r>
  <r>
    <x v="13"/>
    <s v="Покупка"/>
    <n v="40"/>
    <n v="40"/>
  </r>
  <r>
    <x v="14"/>
    <s v="Продажа"/>
    <n v="130"/>
    <n v="-130"/>
  </r>
  <r>
    <x v="15"/>
    <s v="Покупка"/>
    <n v="260"/>
    <n v="260"/>
  </r>
  <r>
    <x v="16"/>
    <s v="Продажа"/>
    <n v="440"/>
    <n v="-440"/>
  </r>
  <r>
    <x v="17"/>
    <s v="Продажа"/>
    <n v="20"/>
    <n v="-20"/>
  </r>
  <r>
    <x v="18"/>
    <s v="Покупка"/>
    <n v="0"/>
    <n v="0"/>
  </r>
  <r>
    <x v="19"/>
    <s v="Продажа"/>
    <n v="50"/>
    <n v="-50"/>
  </r>
  <r>
    <x v="20"/>
    <s v="Продажа"/>
    <n v="180"/>
    <n v="-180"/>
  </r>
  <r>
    <x v="21"/>
    <s v="Покупка"/>
    <n v="430"/>
    <n v="430"/>
  </r>
  <r>
    <x v="21"/>
    <s v="Продажа"/>
    <n v="490"/>
    <n v="-490"/>
  </r>
  <r>
    <x v="22"/>
    <s v="Продажа"/>
    <n v="120"/>
    <n v="-120"/>
  </r>
  <r>
    <x v="23"/>
    <s v="Покупка"/>
    <n v="70"/>
    <n v="70"/>
  </r>
  <r>
    <x v="24"/>
    <s v="Продажа"/>
    <n v="480"/>
    <n v="-480"/>
  </r>
  <r>
    <x v="25"/>
    <s v="Продажа"/>
    <n v="260"/>
    <n v="-260"/>
  </r>
  <r>
    <x v="26"/>
    <s v="Покупка"/>
    <n v="80"/>
    <n v="80"/>
  </r>
  <r>
    <x v="26"/>
    <s v="Продажа"/>
    <n v="20"/>
    <n v="-20"/>
  </r>
  <r>
    <x v="27"/>
    <s v="Продажа"/>
    <n v="40"/>
    <n v="-40"/>
  </r>
  <r>
    <x v="28"/>
    <s v="Продажа"/>
    <n v="150"/>
    <n v="-150"/>
  </r>
  <r>
    <x v="29"/>
    <s v="Продажа"/>
    <n v="120"/>
    <n v="-120"/>
  </r>
  <r>
    <x v="30"/>
    <s v="Продажа"/>
    <n v="140"/>
    <n v="-140"/>
  </r>
  <r>
    <x v="31"/>
    <s v="Продажа"/>
    <n v="70"/>
    <n v="-70"/>
  </r>
  <r>
    <x v="32"/>
    <s v="Покупка"/>
    <n v="270"/>
    <n v="270"/>
  </r>
  <r>
    <x v="33"/>
    <s v="Покупка"/>
    <n v="180"/>
    <n v="180"/>
  </r>
  <r>
    <x v="33"/>
    <s v="Продажа"/>
    <n v="250"/>
    <n v="-250"/>
  </r>
  <r>
    <x v="34"/>
    <s v="Покупка"/>
    <n v="430"/>
    <n v="430"/>
  </r>
  <r>
    <x v="35"/>
    <s v="Продажа"/>
    <n v="250"/>
    <n v="-250"/>
  </r>
  <r>
    <x v="36"/>
    <s v="Покупка"/>
    <n v="70"/>
    <n v="70"/>
  </r>
  <r>
    <x v="37"/>
    <s v="Покупка"/>
    <n v="300"/>
    <n v="300"/>
  </r>
  <r>
    <x v="38"/>
    <s v="Покупка"/>
    <n v="370"/>
    <n v="370"/>
  </r>
  <r>
    <x v="38"/>
    <s v="Продажа"/>
    <n v="80"/>
    <n v="-80"/>
  </r>
  <r>
    <x v="39"/>
    <s v="Покупка"/>
    <n v="200"/>
    <n v="200"/>
  </r>
  <r>
    <x v="40"/>
    <s v="Покупка"/>
    <n v="340"/>
    <n v="340"/>
  </r>
  <r>
    <x v="41"/>
    <s v="Покупка"/>
    <n v="210"/>
    <n v="210"/>
  </r>
  <r>
    <x v="41"/>
    <s v="Продажа"/>
    <n v="320"/>
    <n v="-320"/>
  </r>
  <r>
    <x v="41"/>
    <s v="Покупка"/>
    <n v="280"/>
    <n v="280"/>
  </r>
  <r>
    <x v="42"/>
    <s v="Покупка"/>
    <n v="170"/>
    <n v="170"/>
  </r>
  <r>
    <x v="43"/>
    <s v="Продажа"/>
    <n v="150"/>
    <n v="-150"/>
  </r>
  <r>
    <x v="44"/>
    <s v="Продажа"/>
    <n v="310"/>
    <n v="-310"/>
  </r>
  <r>
    <x v="45"/>
    <s v="Продажа"/>
    <n v="260"/>
    <n v="-260"/>
  </r>
  <r>
    <x v="46"/>
    <s v="Продажа"/>
    <n v="50"/>
    <n v="-50"/>
  </r>
  <r>
    <x v="47"/>
    <s v="Продажа"/>
    <n v="180"/>
    <n v="-180"/>
  </r>
  <r>
    <x v="48"/>
    <s v="Продажа"/>
    <n v="440"/>
    <n v="-440"/>
  </r>
  <r>
    <x v="49"/>
    <s v="Покупка"/>
    <n v="440"/>
    <n v="440"/>
  </r>
  <r>
    <x v="50"/>
    <s v="Продажа"/>
    <n v="310"/>
    <n v="-310"/>
  </r>
  <r>
    <x v="51"/>
    <s v="Покупка"/>
    <n v="370"/>
    <n v="370"/>
  </r>
  <r>
    <x v="52"/>
    <s v="Покупка"/>
    <n v="60"/>
    <n v="60"/>
  </r>
  <r>
    <x v="52"/>
    <s v="Продажа"/>
    <n v="320"/>
    <n v="-320"/>
  </r>
  <r>
    <x v="53"/>
    <s v="Продажа"/>
    <n v="50"/>
    <n v="-50"/>
  </r>
  <r>
    <x v="54"/>
    <s v="Продажа"/>
    <n v="300"/>
    <n v="-300"/>
  </r>
  <r>
    <x v="55"/>
    <s v="Продажа"/>
    <n v="120"/>
    <n v="-120"/>
  </r>
  <r>
    <x v="56"/>
    <s v="Продажа"/>
    <n v="250"/>
    <n v="-250"/>
  </r>
  <r>
    <x v="57"/>
    <s v="Продажа"/>
    <n v="490"/>
    <n v="-490"/>
  </r>
  <r>
    <x v="58"/>
    <s v="Продажа"/>
    <n v="130"/>
    <n v="-130"/>
  </r>
  <r>
    <x v="58"/>
    <s v="Покупка"/>
    <n v="200"/>
    <n v="200"/>
  </r>
  <r>
    <x v="59"/>
    <s v="Покупка"/>
    <n v="360"/>
    <n v="360"/>
  </r>
  <r>
    <x v="60"/>
    <s v="Покупка"/>
    <n v="30"/>
    <n v="30"/>
  </r>
  <r>
    <x v="61"/>
    <s v="Покупка"/>
    <n v="130"/>
    <n v="130"/>
  </r>
  <r>
    <x v="62"/>
    <s v="Покупка"/>
    <n v="120"/>
    <n v="120"/>
  </r>
  <r>
    <x v="63"/>
    <s v="Продажа"/>
    <n v="490"/>
    <n v="-490"/>
  </r>
  <r>
    <x v="64"/>
    <s v="Покупка"/>
    <n v="460"/>
    <n v="460"/>
  </r>
  <r>
    <x v="65"/>
    <s v="Покупка"/>
    <n v="20"/>
    <n v="20"/>
  </r>
  <r>
    <x v="66"/>
    <s v="Продажа"/>
    <n v="240"/>
    <n v="-240"/>
  </r>
  <r>
    <x v="67"/>
    <s v="Продажа"/>
    <n v="300"/>
    <n v="-300"/>
  </r>
  <r>
    <x v="68"/>
    <s v="Покупка"/>
    <n v="60"/>
    <n v="60"/>
  </r>
  <r>
    <x v="69"/>
    <s v="Продажа"/>
    <n v="100"/>
    <n v="-100"/>
  </r>
  <r>
    <x v="70"/>
    <s v="Продажа"/>
    <n v="330"/>
    <n v="-330"/>
  </r>
  <r>
    <x v="71"/>
    <s v="Продажа"/>
    <n v="90"/>
    <n v="-90"/>
  </r>
  <r>
    <x v="72"/>
    <s v="Продажа"/>
    <n v="150"/>
    <n v="-150"/>
  </r>
  <r>
    <x v="72"/>
    <s v="Покупка"/>
    <n v="10"/>
    <n v="10"/>
  </r>
  <r>
    <x v="73"/>
    <s v="Покупка"/>
    <n v="140"/>
    <n v="140"/>
  </r>
  <r>
    <x v="73"/>
    <s v="Продажа"/>
    <n v="430"/>
    <n v="-430"/>
  </r>
  <r>
    <x v="74"/>
    <s v="Покупка"/>
    <n v="230"/>
    <n v="230"/>
  </r>
  <r>
    <x v="75"/>
    <s v="Продажа"/>
    <n v="20"/>
    <n v="-20"/>
  </r>
  <r>
    <x v="76"/>
    <s v="Покупка"/>
    <n v="40"/>
    <n v="40"/>
  </r>
  <r>
    <x v="77"/>
    <s v="Покупка"/>
    <n v="180"/>
    <n v="180"/>
  </r>
  <r>
    <x v="78"/>
    <s v="Покупка"/>
    <n v="420"/>
    <n v="420"/>
  </r>
  <r>
    <x v="79"/>
    <s v="Продажа"/>
    <n v="440"/>
    <n v="-440"/>
  </r>
  <r>
    <x v="80"/>
    <s v="Покупка"/>
    <n v="310"/>
    <n v="310"/>
  </r>
  <r>
    <x v="80"/>
    <s v="Продажа"/>
    <n v="160"/>
    <n v="-160"/>
  </r>
  <r>
    <x v="81"/>
    <s v="Покупка"/>
    <n v="220"/>
    <n v="220"/>
  </r>
  <r>
    <x v="82"/>
    <s v="Продажа"/>
    <n v="400"/>
    <n v="-400"/>
  </r>
  <r>
    <x v="83"/>
    <s v="Покупка"/>
    <n v="370"/>
    <n v="370"/>
  </r>
  <r>
    <x v="84"/>
    <s v="Покупка"/>
    <n v="400"/>
    <n v="400"/>
  </r>
  <r>
    <x v="85"/>
    <s v="Продажа"/>
    <n v="80"/>
    <n v="-80"/>
  </r>
  <r>
    <x v="86"/>
    <s v="Продажа"/>
    <n v="110"/>
    <n v="-110"/>
  </r>
  <r>
    <x v="87"/>
    <s v="Продажа"/>
    <n v="70"/>
    <n v="-70"/>
  </r>
  <r>
    <x v="88"/>
    <s v="Продажа"/>
    <n v="380"/>
    <n v="-380"/>
  </r>
  <r>
    <x v="89"/>
    <s v="Покупка"/>
    <n v="120"/>
    <n v="120"/>
  </r>
  <r>
    <x v="90"/>
    <s v="Покупка"/>
    <n v="420"/>
    <n v="420"/>
  </r>
  <r>
    <x v="90"/>
    <s v="Покупка"/>
    <n v="290"/>
    <n v="290"/>
  </r>
  <r>
    <x v="91"/>
    <s v="Покупка"/>
    <n v="60"/>
    <n v="60"/>
  </r>
  <r>
    <x v="92"/>
    <s v="Покупка"/>
    <n v="170"/>
    <n v="170"/>
  </r>
  <r>
    <x v="93"/>
    <s v="Покупка"/>
    <n v="180"/>
    <n v="180"/>
  </r>
  <r>
    <x v="94"/>
    <s v="Продажа"/>
    <n v="450"/>
    <n v="-450"/>
  </r>
  <r>
    <x v="95"/>
    <s v="Продажа"/>
    <n v="430"/>
    <n v="-430"/>
  </r>
  <r>
    <x v="96"/>
    <s v="Покупка"/>
    <n v="400"/>
    <n v="400"/>
  </r>
  <r>
    <x v="96"/>
    <s v="Продажа"/>
    <n v="20"/>
    <n v="-20"/>
  </r>
  <r>
    <x v="97"/>
    <s v="Продажа"/>
    <n v="300"/>
    <n v="-300"/>
  </r>
  <r>
    <x v="97"/>
    <s v="Покупка"/>
    <n v="360"/>
    <n v="360"/>
  </r>
  <r>
    <x v="97"/>
    <s v="Покупка"/>
    <n v="500"/>
    <n v="500"/>
  </r>
  <r>
    <x v="98"/>
    <s v="Покупка"/>
    <n v="470"/>
    <n v="470"/>
  </r>
  <r>
    <x v="99"/>
    <s v="Продажа"/>
    <n v="370"/>
    <n v="-370"/>
  </r>
  <r>
    <x v="100"/>
    <s v="Покупка"/>
    <n v="230"/>
    <n v="230"/>
  </r>
  <r>
    <x v="101"/>
    <s v="Продажа"/>
    <n v="340"/>
    <n v="-340"/>
  </r>
  <r>
    <x v="101"/>
    <s v="Продажа"/>
    <n v="430"/>
    <n v="-430"/>
  </r>
  <r>
    <x v="102"/>
    <s v="Продажа"/>
    <n v="400"/>
    <n v="-400"/>
  </r>
  <r>
    <x v="103"/>
    <s v="Покупка"/>
    <n v="80"/>
    <n v="80"/>
  </r>
  <r>
    <x v="104"/>
    <s v="Продажа"/>
    <n v="330"/>
    <n v="-330"/>
  </r>
  <r>
    <x v="105"/>
    <s v="Покупка"/>
    <n v="50"/>
    <n v="50"/>
  </r>
  <r>
    <x v="105"/>
    <s v="Покупка"/>
    <n v="470"/>
    <n v="470"/>
  </r>
  <r>
    <x v="105"/>
    <s v="Продажа"/>
    <n v="130"/>
    <n v="-130"/>
  </r>
  <r>
    <x v="106"/>
    <s v="Покупка"/>
    <n v="470"/>
    <n v="470"/>
  </r>
  <r>
    <x v="107"/>
    <s v="Покупка"/>
    <n v="490"/>
    <n v="490"/>
  </r>
  <r>
    <x v="108"/>
    <s v="Продажа"/>
    <n v="260"/>
    <n v="-260"/>
  </r>
  <r>
    <x v="109"/>
    <s v="Продажа"/>
    <n v="170"/>
    <n v="-170"/>
  </r>
  <r>
    <x v="110"/>
    <s v="Покупка"/>
    <n v="370"/>
    <n v="370"/>
  </r>
  <r>
    <x v="111"/>
    <s v="Покупка"/>
    <n v="60"/>
    <n v="60"/>
  </r>
  <r>
    <x v="112"/>
    <s v="Продажа"/>
    <n v="250"/>
    <n v="-250"/>
  </r>
  <r>
    <x v="113"/>
    <s v="Продажа"/>
    <n v="320"/>
    <n v="-320"/>
  </r>
  <r>
    <x v="114"/>
    <s v="Покупка"/>
    <n v="450"/>
    <n v="450"/>
  </r>
  <r>
    <x v="115"/>
    <s v="Покупка"/>
    <n v="80"/>
    <n v="80"/>
  </r>
  <r>
    <x v="115"/>
    <s v="Продажа"/>
    <n v="320"/>
    <n v="-320"/>
  </r>
  <r>
    <x v="116"/>
    <s v="Покупка"/>
    <n v="40"/>
    <n v="40"/>
  </r>
  <r>
    <x v="117"/>
    <s v="Продажа"/>
    <n v="440"/>
    <n v="-440"/>
  </r>
  <r>
    <x v="118"/>
    <s v="Покупка"/>
    <n v="210"/>
    <n v="210"/>
  </r>
  <r>
    <x v="119"/>
    <s v="Продажа"/>
    <n v="240"/>
    <n v="-240"/>
  </r>
  <r>
    <x v="120"/>
    <s v="Покупка"/>
    <n v="310"/>
    <n v="310"/>
  </r>
  <r>
    <x v="121"/>
    <s v="Покупка"/>
    <n v="290"/>
    <n v="290"/>
  </r>
  <r>
    <x v="121"/>
    <s v="Продажа"/>
    <n v="100"/>
    <n v="-100"/>
  </r>
  <r>
    <x v="122"/>
    <s v="Продажа"/>
    <n v="90"/>
    <n v="-90"/>
  </r>
  <r>
    <x v="123"/>
    <s v="Покупка"/>
    <n v="140"/>
    <n v="140"/>
  </r>
  <r>
    <x v="124"/>
    <s v="Покупка"/>
    <n v="50"/>
    <n v="50"/>
  </r>
  <r>
    <x v="125"/>
    <s v="Покупка"/>
    <n v="30"/>
    <n v="30"/>
  </r>
  <r>
    <x v="126"/>
    <s v="Продажа"/>
    <n v="460"/>
    <n v="-460"/>
  </r>
  <r>
    <x v="127"/>
    <s v="Продажа"/>
    <n v="60"/>
    <n v="-60"/>
  </r>
  <r>
    <x v="128"/>
    <s v="Покупка"/>
    <n v="10"/>
    <n v="10"/>
  </r>
  <r>
    <x v="129"/>
    <s v="Продажа"/>
    <n v="110"/>
    <n v="-110"/>
  </r>
  <r>
    <x v="130"/>
    <s v="Покупка"/>
    <n v="300"/>
    <n v="300"/>
  </r>
  <r>
    <x v="131"/>
    <s v="Покупка"/>
    <n v="430"/>
    <n v="430"/>
  </r>
  <r>
    <x v="131"/>
    <s v="Покупка"/>
    <n v="220"/>
    <n v="220"/>
  </r>
  <r>
    <x v="131"/>
    <s v="Продажа"/>
    <n v="230"/>
    <n v="-230"/>
  </r>
  <r>
    <x v="132"/>
    <s v="Покупка"/>
    <n v="480"/>
    <n v="480"/>
  </r>
  <r>
    <x v="133"/>
    <s v="Покупка"/>
    <n v="290"/>
    <n v="290"/>
  </r>
  <r>
    <x v="134"/>
    <s v="Продажа"/>
    <n v="30"/>
    <n v="-30"/>
  </r>
  <r>
    <x v="135"/>
    <s v="Покупка"/>
    <n v="10"/>
    <n v="10"/>
  </r>
  <r>
    <x v="136"/>
    <s v="Покупка"/>
    <n v="230"/>
    <n v="230"/>
  </r>
  <r>
    <x v="137"/>
    <s v="Продажа"/>
    <n v="30"/>
    <n v="-30"/>
  </r>
  <r>
    <x v="138"/>
    <s v="Покупка"/>
    <n v="60"/>
    <n v="60"/>
  </r>
  <r>
    <x v="139"/>
    <s v="Покупка"/>
    <n v="20"/>
    <n v="20"/>
  </r>
  <r>
    <x v="140"/>
    <s v="Продажа"/>
    <n v="450"/>
    <n v="-450"/>
  </r>
  <r>
    <x v="141"/>
    <s v="Продажа"/>
    <n v="80"/>
    <n v="-80"/>
  </r>
  <r>
    <x v="142"/>
    <s v="Продажа"/>
    <n v="490"/>
    <n v="-490"/>
  </r>
  <r>
    <x v="143"/>
    <s v="Покупка"/>
    <n v="300"/>
    <n v="300"/>
  </r>
  <r>
    <x v="144"/>
    <s v="Покупка"/>
    <n v="100"/>
    <n v="100"/>
  </r>
  <r>
    <x v="145"/>
    <s v="Покупка"/>
    <n v="500"/>
    <n v="500"/>
  </r>
  <r>
    <x v="146"/>
    <s v="Покупка"/>
    <n v="210"/>
    <n v="210"/>
  </r>
  <r>
    <x v="146"/>
    <s v="Продажа"/>
    <n v="240"/>
    <n v="-240"/>
  </r>
  <r>
    <x v="147"/>
    <s v="Покупка"/>
    <n v="60"/>
    <n v="60"/>
  </r>
  <r>
    <x v="147"/>
    <s v="Покупка"/>
    <n v="230"/>
    <n v="230"/>
  </r>
  <r>
    <x v="148"/>
    <s v="Покупка"/>
    <n v="290"/>
    <n v="290"/>
  </r>
  <r>
    <x v="149"/>
    <s v="Продажа"/>
    <n v="260"/>
    <n v="-260"/>
  </r>
  <r>
    <x v="150"/>
    <s v="Продажа"/>
    <n v="170"/>
    <n v="-170"/>
  </r>
  <r>
    <x v="150"/>
    <s v="Продажа"/>
    <n v="500"/>
    <n v="-500"/>
  </r>
  <r>
    <x v="151"/>
    <s v="Покупка"/>
    <n v="320"/>
    <n v="320"/>
  </r>
  <r>
    <x v="151"/>
    <s v="Продажа"/>
    <n v="260"/>
    <n v="-260"/>
  </r>
  <r>
    <x v="152"/>
    <s v="Продажа"/>
    <n v="280"/>
    <n v="-280"/>
  </r>
  <r>
    <x v="152"/>
    <s v="Покупка"/>
    <n v="470"/>
    <n v="470"/>
  </r>
  <r>
    <x v="153"/>
    <s v="Покупка"/>
    <n v="170"/>
    <n v="170"/>
  </r>
  <r>
    <x v="153"/>
    <s v="Продажа"/>
    <n v="200"/>
    <n v="-200"/>
  </r>
  <r>
    <x v="154"/>
    <s v="Продажа"/>
    <n v="220"/>
    <n v="-220"/>
  </r>
  <r>
    <x v="154"/>
    <s v="Покупка"/>
    <n v="150"/>
    <n v="150"/>
  </r>
  <r>
    <x v="155"/>
    <s v="Продажа"/>
    <n v="270"/>
    <n v="-270"/>
  </r>
  <r>
    <x v="156"/>
    <s v="Покупка"/>
    <n v="50"/>
    <n v="50"/>
  </r>
  <r>
    <x v="156"/>
    <s v="Покупка"/>
    <n v="320"/>
    <n v="320"/>
  </r>
  <r>
    <x v="157"/>
    <s v="Покупка"/>
    <n v="240"/>
    <n v="240"/>
  </r>
  <r>
    <x v="158"/>
    <s v="Продажа"/>
    <n v="140"/>
    <n v="-140"/>
  </r>
  <r>
    <x v="159"/>
    <s v="Продажа"/>
    <n v="310"/>
    <n v="-310"/>
  </r>
  <r>
    <x v="159"/>
    <s v="Покупка"/>
    <n v="10"/>
    <n v="10"/>
  </r>
  <r>
    <x v="160"/>
    <s v="Покупка"/>
    <n v="80"/>
    <n v="80"/>
  </r>
  <r>
    <x v="161"/>
    <s v="Продажа"/>
    <n v="180"/>
    <n v="-180"/>
  </r>
  <r>
    <x v="162"/>
    <s v="Покупка"/>
    <n v="330"/>
    <n v="330"/>
  </r>
  <r>
    <x v="163"/>
    <s v="Продажа"/>
    <n v="230"/>
    <n v="-230"/>
  </r>
  <r>
    <x v="164"/>
    <s v="Продажа"/>
    <n v="460"/>
    <n v="-460"/>
  </r>
  <r>
    <x v="165"/>
    <s v="Покупка"/>
    <n v="220"/>
    <n v="220"/>
  </r>
  <r>
    <x v="166"/>
    <s v="Покупка"/>
    <n v="240"/>
    <n v="240"/>
  </r>
  <r>
    <x v="166"/>
    <s v="Покупка"/>
    <n v="180"/>
    <n v="180"/>
  </r>
  <r>
    <x v="166"/>
    <s v="Продажа"/>
    <n v="450"/>
    <n v="-450"/>
  </r>
  <r>
    <x v="167"/>
    <s v="Продажа"/>
    <n v="130"/>
    <n v="-130"/>
  </r>
  <r>
    <x v="168"/>
    <s v="Покупка"/>
    <n v="150"/>
    <n v="150"/>
  </r>
  <r>
    <x v="169"/>
    <s v="Покупка"/>
    <n v="490"/>
    <n v="490"/>
  </r>
  <r>
    <x v="170"/>
    <s v="Продажа"/>
    <n v="440"/>
    <n v="-440"/>
  </r>
  <r>
    <x v="171"/>
    <s v="Продажа"/>
    <n v="120"/>
    <n v="-120"/>
  </r>
  <r>
    <x v="171"/>
    <s v="Продажа"/>
    <n v="60"/>
    <n v="-60"/>
  </r>
  <r>
    <x v="171"/>
    <s v="Покупка"/>
    <n v="260"/>
    <n v="260"/>
  </r>
  <r>
    <x v="172"/>
    <s v="Покупка"/>
    <n v="0"/>
    <n v="0"/>
  </r>
  <r>
    <x v="173"/>
    <s v="Покупка"/>
    <n v="120"/>
    <n v="120"/>
  </r>
  <r>
    <x v="174"/>
    <s v="Продажа"/>
    <n v="20"/>
    <n v="-20"/>
  </r>
  <r>
    <x v="175"/>
    <s v="Продажа"/>
    <n v="290"/>
    <n v="-290"/>
  </r>
  <r>
    <x v="176"/>
    <s v="Покупка"/>
    <n v="490"/>
    <n v="490"/>
  </r>
  <r>
    <x v="177"/>
    <s v="Продажа"/>
    <n v="80"/>
    <n v="-80"/>
  </r>
  <r>
    <x v="178"/>
    <s v="Продажа"/>
    <n v="460"/>
    <n v="-460"/>
  </r>
  <r>
    <x v="179"/>
    <s v="Покупка"/>
    <n v="330"/>
    <n v="330"/>
  </r>
  <r>
    <x v="180"/>
    <s v="Покупка"/>
    <n v="310"/>
    <n v="310"/>
  </r>
  <r>
    <x v="181"/>
    <s v="Продажа"/>
    <n v="20"/>
    <n v="-20"/>
  </r>
  <r>
    <x v="182"/>
    <s v="Продажа"/>
    <n v="290"/>
    <n v="-290"/>
  </r>
  <r>
    <x v="183"/>
    <s v="Покупка"/>
    <n v="230"/>
    <n v="230"/>
  </r>
  <r>
    <x v="183"/>
    <s v="Покупка"/>
    <n v="280"/>
    <n v="280"/>
  </r>
  <r>
    <x v="184"/>
    <s v="Покупка"/>
    <n v="440"/>
    <n v="440"/>
  </r>
  <r>
    <x v="184"/>
    <s v="Продажа"/>
    <n v="90"/>
    <n v="-90"/>
  </r>
  <r>
    <x v="185"/>
    <s v="Покупка"/>
    <n v="380"/>
    <n v="380"/>
  </r>
  <r>
    <x v="186"/>
    <s v="Покупка"/>
    <n v="10"/>
    <n v="10"/>
  </r>
  <r>
    <x v="187"/>
    <s v="Продажа"/>
    <n v="100"/>
    <n v="-100"/>
  </r>
  <r>
    <x v="188"/>
    <s v="Продажа"/>
    <n v="310"/>
    <n v="-310"/>
  </r>
  <r>
    <x v="189"/>
    <s v="Покупка"/>
    <n v="210"/>
    <n v="210"/>
  </r>
  <r>
    <x v="190"/>
    <s v="Покупка"/>
    <n v="260"/>
    <n v="260"/>
  </r>
  <r>
    <x v="191"/>
    <s v="Продажа"/>
    <n v="300"/>
    <n v="-300"/>
  </r>
  <r>
    <x v="192"/>
    <s v="Продажа"/>
    <n v="130"/>
    <n v="-130"/>
  </r>
  <r>
    <x v="192"/>
    <s v="Покупка"/>
    <n v="370"/>
    <n v="370"/>
  </r>
  <r>
    <x v="192"/>
    <s v="Продажа"/>
    <n v="300"/>
    <n v="-300"/>
  </r>
  <r>
    <x v="193"/>
    <s v="Покупка"/>
    <n v="490"/>
    <n v="490"/>
  </r>
  <r>
    <x v="194"/>
    <s v="Покупка"/>
    <n v="60"/>
    <n v="60"/>
  </r>
  <r>
    <x v="195"/>
    <s v="Покупка"/>
    <n v="160"/>
    <n v="160"/>
  </r>
  <r>
    <x v="196"/>
    <s v="Продажа"/>
    <n v="120"/>
    <n v="-120"/>
  </r>
  <r>
    <x v="197"/>
    <s v="Продажа"/>
    <n v="160"/>
    <n v="-160"/>
  </r>
  <r>
    <x v="198"/>
    <s v="Покупка"/>
    <n v="310"/>
    <n v="310"/>
  </r>
  <r>
    <x v="199"/>
    <s v="Продажа"/>
    <n v="370"/>
    <n v="-370"/>
  </r>
  <r>
    <x v="200"/>
    <s v="Покупка"/>
    <n v="20"/>
    <n v="20"/>
  </r>
  <r>
    <x v="200"/>
    <s v="Покупка"/>
    <n v="200"/>
    <n v="200"/>
  </r>
  <r>
    <x v="201"/>
    <s v="Покупка"/>
    <n v="40"/>
    <n v="40"/>
  </r>
  <r>
    <x v="202"/>
    <s v="Покупка"/>
    <n v="230"/>
    <n v="230"/>
  </r>
  <r>
    <x v="203"/>
    <s v="Продажа"/>
    <n v="410"/>
    <n v="-410"/>
  </r>
  <r>
    <x v="204"/>
    <s v="Продажа"/>
    <n v="130"/>
    <n v="-130"/>
  </r>
  <r>
    <x v="204"/>
    <s v="Покупка"/>
    <n v="200"/>
    <n v="200"/>
  </r>
  <r>
    <x v="205"/>
    <s v="Продажа"/>
    <n v="450"/>
    <n v="-450"/>
  </r>
  <r>
    <x v="205"/>
    <s v="Покупка"/>
    <n v="140"/>
    <n v="140"/>
  </r>
  <r>
    <x v="206"/>
    <s v="Продажа"/>
    <n v="490"/>
    <n v="-490"/>
  </r>
  <r>
    <x v="207"/>
    <s v="Продажа"/>
    <n v="190"/>
    <n v="-190"/>
  </r>
  <r>
    <x v="207"/>
    <s v="Покупка"/>
    <n v="470"/>
    <n v="470"/>
  </r>
  <r>
    <x v="208"/>
    <s v="Покупка"/>
    <n v="180"/>
    <n v="180"/>
  </r>
  <r>
    <x v="208"/>
    <s v="Покупка"/>
    <n v="210"/>
    <n v="210"/>
  </r>
  <r>
    <x v="209"/>
    <s v="Покупка"/>
    <n v="350"/>
    <n v="350"/>
  </r>
  <r>
    <x v="210"/>
    <s v="Продажа"/>
    <n v="150"/>
    <n v="-150"/>
  </r>
  <r>
    <x v="211"/>
    <s v="Продажа"/>
    <n v="90"/>
    <n v="-90"/>
  </r>
  <r>
    <x v="212"/>
    <s v="Покупка"/>
    <n v="410"/>
    <n v="410"/>
  </r>
  <r>
    <x v="213"/>
    <s v="Покупка"/>
    <n v="40"/>
    <n v="40"/>
  </r>
  <r>
    <x v="214"/>
    <s v="Покупка"/>
    <n v="50"/>
    <n v="50"/>
  </r>
  <r>
    <x v="215"/>
    <s v="Покупка"/>
    <n v="350"/>
    <n v="350"/>
  </r>
  <r>
    <x v="216"/>
    <s v="Покупка"/>
    <n v="330"/>
    <n v="330"/>
  </r>
  <r>
    <x v="217"/>
    <s v="Покупка"/>
    <n v="180"/>
    <n v="180"/>
  </r>
  <r>
    <x v="217"/>
    <s v="Покупка"/>
    <n v="0"/>
    <n v="0"/>
  </r>
  <r>
    <x v="218"/>
    <s v="Покупка"/>
    <n v="300"/>
    <n v="300"/>
  </r>
  <r>
    <x v="219"/>
    <s v="Продажа"/>
    <n v="90"/>
    <n v="-90"/>
  </r>
  <r>
    <x v="220"/>
    <s v="Продажа"/>
    <n v="190"/>
    <n v="-190"/>
  </r>
  <r>
    <x v="221"/>
    <s v="Покупка"/>
    <n v="410"/>
    <n v="410"/>
  </r>
  <r>
    <x v="222"/>
    <s v="Покупка"/>
    <n v="40"/>
    <n v="40"/>
  </r>
  <r>
    <x v="222"/>
    <s v="Покупка"/>
    <n v="480"/>
    <n v="480"/>
  </r>
  <r>
    <x v="223"/>
    <s v="Покупка"/>
    <n v="350"/>
    <n v="350"/>
  </r>
  <r>
    <x v="224"/>
    <s v="Продажа"/>
    <n v="350"/>
    <n v="-350"/>
  </r>
  <r>
    <x v="225"/>
    <s v="Покупка"/>
    <n v="70"/>
    <n v="70"/>
  </r>
  <r>
    <x v="226"/>
    <s v="Покупка"/>
    <n v="120"/>
    <n v="120"/>
  </r>
  <r>
    <x v="226"/>
    <s v="Покупка"/>
    <n v="240"/>
    <n v="240"/>
  </r>
  <r>
    <x v="227"/>
    <s v="Покупка"/>
    <n v="220"/>
    <n v="220"/>
  </r>
  <r>
    <x v="228"/>
    <s v="Покупка"/>
    <n v="230"/>
    <n v="230"/>
  </r>
  <r>
    <x v="229"/>
    <s v="Покупка"/>
    <n v="200"/>
    <n v="200"/>
  </r>
  <r>
    <x v="230"/>
    <s v="Продажа"/>
    <n v="480"/>
    <n v="-480"/>
  </r>
  <r>
    <x v="231"/>
    <s v="Продажа"/>
    <n v="380"/>
    <n v="-380"/>
  </r>
  <r>
    <x v="231"/>
    <s v="Покупка"/>
    <n v="20"/>
    <n v="20"/>
  </r>
  <r>
    <x v="232"/>
    <s v="Продажа"/>
    <n v="70"/>
    <n v="-70"/>
  </r>
  <r>
    <x v="233"/>
    <s v="Продажа"/>
    <n v="350"/>
    <n v="-350"/>
  </r>
  <r>
    <x v="233"/>
    <s v="Продажа"/>
    <n v="440"/>
    <n v="-440"/>
  </r>
  <r>
    <x v="234"/>
    <s v="Покупка"/>
    <n v="190"/>
    <n v="190"/>
  </r>
  <r>
    <x v="235"/>
    <s v="Покупка"/>
    <n v="0"/>
    <n v="0"/>
  </r>
  <r>
    <x v="235"/>
    <s v="Продажа"/>
    <n v="270"/>
    <n v="-270"/>
  </r>
  <r>
    <x v="236"/>
    <s v="Покупка"/>
    <n v="30"/>
    <n v="30"/>
  </r>
  <r>
    <x v="237"/>
    <s v="Продажа"/>
    <n v="40"/>
    <n v="-40"/>
  </r>
  <r>
    <x v="238"/>
    <s v="Покупка"/>
    <n v="120"/>
    <n v="120"/>
  </r>
  <r>
    <x v="239"/>
    <s v="Покупка"/>
    <n v="390"/>
    <n v="390"/>
  </r>
  <r>
    <x v="240"/>
    <s v="Продажа"/>
    <n v="90"/>
    <n v="-90"/>
  </r>
  <r>
    <x v="241"/>
    <s v="Продажа"/>
    <n v="340"/>
    <n v="-340"/>
  </r>
  <r>
    <x v="242"/>
    <s v="Покупка"/>
    <n v="290"/>
    <n v="290"/>
  </r>
  <r>
    <x v="243"/>
    <s v="Покупка"/>
    <n v="140"/>
    <n v="140"/>
  </r>
  <r>
    <x v="244"/>
    <s v="Покупка"/>
    <n v="70"/>
    <n v="70"/>
  </r>
  <r>
    <x v="245"/>
    <s v="Продажа"/>
    <n v="240"/>
    <n v="-240"/>
  </r>
  <r>
    <x v="246"/>
    <s v="Покупка"/>
    <n v="440"/>
    <n v="440"/>
  </r>
  <r>
    <x v="247"/>
    <s v="Продажа"/>
    <n v="440"/>
    <n v="-440"/>
  </r>
  <r>
    <x v="247"/>
    <s v="Покупка"/>
    <n v="50"/>
    <n v="50"/>
  </r>
  <r>
    <x v="248"/>
    <s v="Продажа"/>
    <n v="270"/>
    <n v="-270"/>
  </r>
  <r>
    <x v="249"/>
    <s v="Покупка"/>
    <n v="220"/>
    <n v="220"/>
  </r>
  <r>
    <x v="250"/>
    <s v="Продажа"/>
    <n v="320"/>
    <n v="-320"/>
  </r>
  <r>
    <x v="251"/>
    <s v="Продажа"/>
    <n v="310"/>
    <n v="-310"/>
  </r>
  <r>
    <x v="252"/>
    <s v="Покупка"/>
    <n v="140"/>
    <n v="140"/>
  </r>
  <r>
    <x v="253"/>
    <s v="Покупка"/>
    <n v="20"/>
    <n v="20"/>
  </r>
  <r>
    <x v="253"/>
    <s v="Покупка"/>
    <n v="40"/>
    <n v="40"/>
  </r>
  <r>
    <x v="254"/>
    <s v="Продажа"/>
    <n v="70"/>
    <n v="-70"/>
  </r>
  <r>
    <x v="255"/>
    <s v="Покупка"/>
    <n v="300"/>
    <n v="300"/>
  </r>
  <r>
    <x v="255"/>
    <s v="Продажа"/>
    <n v="300"/>
    <n v="-300"/>
  </r>
  <r>
    <x v="256"/>
    <s v="Покупка"/>
    <n v="10"/>
    <n v="10"/>
  </r>
  <r>
    <x v="257"/>
    <s v="Продажа"/>
    <n v="400"/>
    <n v="-400"/>
  </r>
  <r>
    <x v="258"/>
    <s v="Продажа"/>
    <n v="70"/>
    <n v="-70"/>
  </r>
  <r>
    <x v="259"/>
    <s v="Покупка"/>
    <n v="170"/>
    <n v="170"/>
  </r>
  <r>
    <x v="260"/>
    <s v="Покупка"/>
    <n v="420"/>
    <n v="420"/>
  </r>
  <r>
    <x v="261"/>
    <s v="Покупка"/>
    <n v="410"/>
    <n v="410"/>
  </r>
  <r>
    <x v="262"/>
    <s v="Покупка"/>
    <n v="60"/>
    <n v="60"/>
  </r>
  <r>
    <x v="262"/>
    <s v="Продажа"/>
    <n v="140"/>
    <n v="-140"/>
  </r>
  <r>
    <x v="263"/>
    <s v="Продажа"/>
    <n v="210"/>
    <n v="-210"/>
  </r>
  <r>
    <x v="264"/>
    <s v="Продажа"/>
    <n v="390"/>
    <n v="-390"/>
  </r>
  <r>
    <x v="265"/>
    <s v="Продажа"/>
    <n v="60"/>
    <n v="-60"/>
  </r>
  <r>
    <x v="266"/>
    <s v="Покупка"/>
    <n v="140"/>
    <n v="140"/>
  </r>
  <r>
    <x v="267"/>
    <s v="Продажа"/>
    <n v="120"/>
    <n v="-120"/>
  </r>
  <r>
    <x v="267"/>
    <s v="Продажа"/>
    <n v="120"/>
    <n v="-120"/>
  </r>
  <r>
    <x v="268"/>
    <s v="Покупка"/>
    <n v="450"/>
    <n v="450"/>
  </r>
  <r>
    <x v="269"/>
    <s v="Покупка"/>
    <n v="70"/>
    <n v="70"/>
  </r>
  <r>
    <x v="270"/>
    <s v="Продажа"/>
    <n v="270"/>
    <n v="-270"/>
  </r>
  <r>
    <x v="271"/>
    <s v="Продажа"/>
    <n v="60"/>
    <n v="-60"/>
  </r>
  <r>
    <x v="272"/>
    <s v="Продажа"/>
    <n v="360"/>
    <n v="-360"/>
  </r>
  <r>
    <x v="273"/>
    <s v="Покупка"/>
    <n v="410"/>
    <n v="410"/>
  </r>
  <r>
    <x v="274"/>
    <s v="Продажа"/>
    <n v="130"/>
    <n v="-130"/>
  </r>
  <r>
    <x v="275"/>
    <s v="Покупка"/>
    <n v="410"/>
    <n v="410"/>
  </r>
  <r>
    <x v="276"/>
    <s v="Продажа"/>
    <n v="150"/>
    <n v="-150"/>
  </r>
  <r>
    <x v="277"/>
    <s v="Покупка"/>
    <n v="70"/>
    <n v="70"/>
  </r>
  <r>
    <x v="278"/>
    <s v="Продажа"/>
    <n v="310"/>
    <n v="-310"/>
  </r>
  <r>
    <x v="279"/>
    <s v="Покупка"/>
    <n v="100"/>
    <n v="100"/>
  </r>
  <r>
    <x v="280"/>
    <s v="Продажа"/>
    <n v="270"/>
    <n v="-270"/>
  </r>
  <r>
    <x v="281"/>
    <s v="Покупка"/>
    <n v="80"/>
    <n v="80"/>
  </r>
  <r>
    <x v="282"/>
    <s v="Покупка"/>
    <n v="110"/>
    <n v="110"/>
  </r>
  <r>
    <x v="283"/>
    <s v="Продажа"/>
    <n v="430"/>
    <n v="-430"/>
  </r>
  <r>
    <x v="284"/>
    <s v="Покупка"/>
    <n v="170"/>
    <n v="170"/>
  </r>
  <r>
    <x v="284"/>
    <s v="Покупка"/>
    <n v="430"/>
    <n v="430"/>
  </r>
  <r>
    <x v="285"/>
    <s v="Продажа"/>
    <n v="150"/>
    <n v="-150"/>
  </r>
  <r>
    <x v="286"/>
    <s v="Продажа"/>
    <n v="200"/>
    <n v="-200"/>
  </r>
  <r>
    <x v="287"/>
    <s v="Продажа"/>
    <n v="200"/>
    <n v="-200"/>
  </r>
  <r>
    <x v="288"/>
    <s v="Продажа"/>
    <n v="190"/>
    <n v="-190"/>
  </r>
  <r>
    <x v="289"/>
    <s v="Продажа"/>
    <n v="300"/>
    <n v="-300"/>
  </r>
  <r>
    <x v="290"/>
    <s v="Покупка"/>
    <n v="290"/>
    <n v="290"/>
  </r>
  <r>
    <x v="291"/>
    <s v="Покупка"/>
    <n v="10"/>
    <n v="10"/>
  </r>
  <r>
    <x v="292"/>
    <s v="Покупка"/>
    <n v="460"/>
    <n v="460"/>
  </r>
  <r>
    <x v="293"/>
    <s v="Покупка"/>
    <n v="240"/>
    <n v="240"/>
  </r>
  <r>
    <x v="293"/>
    <s v="Покупка"/>
    <n v="180"/>
    <n v="180"/>
  </r>
  <r>
    <x v="293"/>
    <s v="Продажа"/>
    <n v="290"/>
    <n v="-290"/>
  </r>
  <r>
    <x v="294"/>
    <s v="Покупка"/>
    <n v="380"/>
    <n v="380"/>
  </r>
  <r>
    <x v="295"/>
    <s v="Покупка"/>
    <n v="100"/>
    <n v="100"/>
  </r>
  <r>
    <x v="296"/>
    <s v="Покупка"/>
    <n v="220"/>
    <n v="220"/>
  </r>
  <r>
    <x v="296"/>
    <s v="Покупка"/>
    <n v="310"/>
    <n v="310"/>
  </r>
  <r>
    <x v="297"/>
    <s v="Продажа"/>
    <n v="480"/>
    <n v="-480"/>
  </r>
  <r>
    <x v="298"/>
    <s v="Покупка"/>
    <n v="300"/>
    <n v="300"/>
  </r>
  <r>
    <x v="299"/>
    <s v="Продажа"/>
    <n v="20"/>
    <n v="-20"/>
  </r>
  <r>
    <x v="300"/>
    <s v="Покупка"/>
    <n v="190"/>
    <n v="190"/>
  </r>
  <r>
    <x v="301"/>
    <s v="Продажа"/>
    <n v="470"/>
    <n v="-470"/>
  </r>
  <r>
    <x v="302"/>
    <s v="Продажа"/>
    <n v="390"/>
    <n v="-390"/>
  </r>
  <r>
    <x v="303"/>
    <s v="Продажа"/>
    <n v="100"/>
    <n v="-100"/>
  </r>
  <r>
    <x v="304"/>
    <s v="Покупка"/>
    <n v="320"/>
    <n v="320"/>
  </r>
  <r>
    <x v="305"/>
    <s v="Продажа"/>
    <n v="180"/>
    <n v="-180"/>
  </r>
  <r>
    <x v="306"/>
    <s v="Покупка"/>
    <n v="320"/>
    <n v="320"/>
  </r>
  <r>
    <x v="307"/>
    <s v="Продажа"/>
    <n v="470"/>
    <n v="-470"/>
  </r>
  <r>
    <x v="308"/>
    <s v="Покупка"/>
    <n v="480"/>
    <n v="480"/>
  </r>
  <r>
    <x v="309"/>
    <s v="Покупка"/>
    <n v="250"/>
    <n v="250"/>
  </r>
  <r>
    <x v="309"/>
    <s v="Продажа"/>
    <n v="290"/>
    <n v="-290"/>
  </r>
  <r>
    <x v="310"/>
    <s v="Продажа"/>
    <n v="350"/>
    <n v="-350"/>
  </r>
  <r>
    <x v="311"/>
    <s v="Продажа"/>
    <n v="40"/>
    <n v="-40"/>
  </r>
  <r>
    <x v="311"/>
    <s v="Покупка"/>
    <n v="40"/>
    <n v="40"/>
  </r>
  <r>
    <x v="312"/>
    <s v="Покупка"/>
    <n v="490"/>
    <n v="490"/>
  </r>
  <r>
    <x v="312"/>
    <s v="Продажа"/>
    <n v="280"/>
    <n v="-280"/>
  </r>
  <r>
    <x v="313"/>
    <s v="Покупка"/>
    <n v="240"/>
    <n v="240"/>
  </r>
  <r>
    <x v="314"/>
    <s v="Покупка"/>
    <n v="330"/>
    <n v="330"/>
  </r>
  <r>
    <x v="315"/>
    <s v="Продажа"/>
    <n v="160"/>
    <n v="-160"/>
  </r>
  <r>
    <x v="316"/>
    <s v="Покупка"/>
    <n v="230"/>
    <n v="230"/>
  </r>
  <r>
    <x v="316"/>
    <s v="Покупка"/>
    <n v="350"/>
    <n v="350"/>
  </r>
  <r>
    <x v="317"/>
    <s v="Продажа"/>
    <n v="170"/>
    <n v="-170"/>
  </r>
  <r>
    <x v="317"/>
    <s v="Покупка"/>
    <n v="430"/>
    <n v="430"/>
  </r>
  <r>
    <x v="318"/>
    <s v="Продажа"/>
    <n v="90"/>
    <n v="-90"/>
  </r>
  <r>
    <x v="319"/>
    <s v="Покупка"/>
    <n v="70"/>
    <n v="70"/>
  </r>
  <r>
    <x v="320"/>
    <s v="Продажа"/>
    <n v="20"/>
    <n v="-20"/>
  </r>
  <r>
    <x v="321"/>
    <s v="Покупка"/>
    <n v="120"/>
    <n v="120"/>
  </r>
  <r>
    <x v="322"/>
    <s v="Продажа"/>
    <n v="430"/>
    <n v="-430"/>
  </r>
  <r>
    <x v="323"/>
    <s v="Покупка"/>
    <n v="40"/>
    <n v="40"/>
  </r>
  <r>
    <x v="324"/>
    <s v="Продажа"/>
    <n v="370"/>
    <n v="-370"/>
  </r>
  <r>
    <x v="325"/>
    <s v="Покупка"/>
    <n v="360"/>
    <n v="360"/>
  </r>
  <r>
    <x v="326"/>
    <s v="Покупка"/>
    <n v="140"/>
    <n v="140"/>
  </r>
  <r>
    <x v="327"/>
    <s v="Покупка"/>
    <n v="60"/>
    <n v="60"/>
  </r>
  <r>
    <x v="327"/>
    <s v="Продажа"/>
    <n v="420"/>
    <n v="-420"/>
  </r>
  <r>
    <x v="328"/>
    <s v="Покупка"/>
    <n v="40"/>
    <n v="40"/>
  </r>
  <r>
    <x v="329"/>
    <s v="Продажа"/>
    <n v="110"/>
    <n v="-110"/>
  </r>
  <r>
    <x v="330"/>
    <s v="Продажа"/>
    <n v="390"/>
    <n v="-390"/>
  </r>
  <r>
    <x v="331"/>
    <s v="Продажа"/>
    <n v="270"/>
    <n v="-270"/>
  </r>
  <r>
    <x v="332"/>
    <s v="Продажа"/>
    <n v="430"/>
    <n v="-430"/>
  </r>
  <r>
    <x v="333"/>
    <s v="Покупка"/>
    <n v="0"/>
    <n v="0"/>
  </r>
  <r>
    <x v="334"/>
    <s v="Покупка"/>
    <n v="330"/>
    <n v="330"/>
  </r>
  <r>
    <x v="335"/>
    <s v="Продажа"/>
    <n v="370"/>
    <n v="-370"/>
  </r>
  <r>
    <x v="336"/>
    <s v="Покупка"/>
    <n v="50"/>
    <n v="50"/>
  </r>
  <r>
    <x v="337"/>
    <s v="Продажа"/>
    <n v="310"/>
    <n v="-310"/>
  </r>
  <r>
    <x v="338"/>
    <s v="Покупка"/>
    <n v="210"/>
    <n v="210"/>
  </r>
  <r>
    <x v="338"/>
    <s v="Продажа"/>
    <n v="70"/>
    <n v="-70"/>
  </r>
  <r>
    <x v="339"/>
    <s v="Продажа"/>
    <n v="410"/>
    <n v="-410"/>
  </r>
  <r>
    <x v="340"/>
    <s v="Продажа"/>
    <n v="360"/>
    <n v="-360"/>
  </r>
  <r>
    <x v="341"/>
    <s v="Продажа"/>
    <n v="420"/>
    <n v="-420"/>
  </r>
  <r>
    <x v="342"/>
    <s v="Покупка"/>
    <n v="200"/>
    <n v="200"/>
  </r>
  <r>
    <x v="343"/>
    <s v="Покупка"/>
    <n v="250"/>
    <n v="250"/>
  </r>
  <r>
    <x v="344"/>
    <s v="Продажа"/>
    <n v="110"/>
    <n v="-110"/>
  </r>
  <r>
    <x v="345"/>
    <s v="Покупка"/>
    <n v="170"/>
    <n v="170"/>
  </r>
  <r>
    <x v="346"/>
    <s v="Продажа"/>
    <n v="140"/>
    <n v="-140"/>
  </r>
  <r>
    <x v="347"/>
    <s v="Продажа"/>
    <n v="390"/>
    <n v="-390"/>
  </r>
  <r>
    <x v="348"/>
    <s v="Продажа"/>
    <n v="410"/>
    <n v="-410"/>
  </r>
  <r>
    <x v="349"/>
    <s v="Продажа"/>
    <n v="240"/>
    <n v="-240"/>
  </r>
  <r>
    <x v="350"/>
    <s v="Покупка"/>
    <n v="470"/>
    <n v="470"/>
  </r>
  <r>
    <x v="351"/>
    <s v="Покупка"/>
    <n v="110"/>
    <n v="110"/>
  </r>
  <r>
    <x v="352"/>
    <s v="Покупка"/>
    <n v="340"/>
    <n v="340"/>
  </r>
  <r>
    <x v="353"/>
    <s v="Покупка"/>
    <n v="70"/>
    <n v="70"/>
  </r>
  <r>
    <x v="354"/>
    <s v="Продажа"/>
    <n v="170"/>
    <n v="-170"/>
  </r>
  <r>
    <x v="355"/>
    <s v="Покупка"/>
    <n v="400"/>
    <n v="400"/>
  </r>
  <r>
    <x v="355"/>
    <s v="Продажа"/>
    <n v="140"/>
    <n v="-140"/>
  </r>
  <r>
    <x v="356"/>
    <s v="Продажа"/>
    <n v="130"/>
    <n v="-130"/>
  </r>
  <r>
    <x v="356"/>
    <s v="Покупка"/>
    <n v="170"/>
    <n v="170"/>
  </r>
  <r>
    <x v="356"/>
    <s v="Продажа"/>
    <n v="30"/>
    <n v="-30"/>
  </r>
  <r>
    <x v="357"/>
    <s v="Продажа"/>
    <n v="160"/>
    <n v="-160"/>
  </r>
  <r>
    <x v="358"/>
    <s v="Покупка"/>
    <n v="40"/>
    <n v="40"/>
  </r>
  <r>
    <x v="359"/>
    <s v="Покупка"/>
    <n v="470"/>
    <n v="470"/>
  </r>
  <r>
    <x v="360"/>
    <s v="Покупка"/>
    <n v="490"/>
    <n v="490"/>
  </r>
  <r>
    <x v="361"/>
    <s v="Покупка"/>
    <n v="230"/>
    <n v="230"/>
  </r>
  <r>
    <x v="362"/>
    <s v="Продажа"/>
    <n v="40"/>
    <n v="-40"/>
  </r>
  <r>
    <x v="363"/>
    <s v="Продажа"/>
    <n v="120"/>
    <n v="-120"/>
  </r>
  <r>
    <x v="364"/>
    <s v="Продажа"/>
    <n v="150"/>
    <n v="-150"/>
  </r>
  <r>
    <x v="364"/>
    <s v="Покупка"/>
    <n v="500"/>
    <n v="500"/>
  </r>
  <r>
    <x v="364"/>
    <s v="Покупка"/>
    <n v="270"/>
    <n v="270"/>
  </r>
  <r>
    <x v="365"/>
    <s v="Покупка"/>
    <n v="230"/>
    <n v="230"/>
  </r>
  <r>
    <x v="366"/>
    <s v="Продажа"/>
    <n v="400"/>
    <n v="-400"/>
  </r>
  <r>
    <x v="367"/>
    <s v="Продажа"/>
    <n v="110"/>
    <n v="-110"/>
  </r>
  <r>
    <x v="367"/>
    <s v="Покупка"/>
    <n v="110"/>
    <n v="110"/>
  </r>
  <r>
    <x v="368"/>
    <s v="Продажа"/>
    <n v="300"/>
    <n v="-300"/>
  </r>
  <r>
    <x v="368"/>
    <s v="Покупка"/>
    <n v="330"/>
    <n v="330"/>
  </r>
  <r>
    <x v="369"/>
    <s v="Покупка"/>
    <n v="160"/>
    <n v="160"/>
  </r>
  <r>
    <x v="370"/>
    <s v="Продажа"/>
    <n v="100"/>
    <n v="-100"/>
  </r>
  <r>
    <x v="371"/>
    <s v="Покупка"/>
    <n v="290"/>
    <n v="290"/>
  </r>
  <r>
    <x v="372"/>
    <s v="Покупка"/>
    <n v="350"/>
    <n v="350"/>
  </r>
  <r>
    <x v="373"/>
    <s v="Покупка"/>
    <n v="30"/>
    <n v="30"/>
  </r>
  <r>
    <x v="373"/>
    <s v="Покупка"/>
    <n v="380"/>
    <n v="380"/>
  </r>
  <r>
    <x v="374"/>
    <s v="Покупка"/>
    <n v="200"/>
    <n v="200"/>
  </r>
  <r>
    <x v="375"/>
    <s v="Покупка"/>
    <n v="320"/>
    <n v="320"/>
  </r>
  <r>
    <x v="376"/>
    <s v="Продажа"/>
    <n v="300"/>
    <n v="-300"/>
  </r>
  <r>
    <x v="377"/>
    <s v="Продажа"/>
    <n v="250"/>
    <n v="-250"/>
  </r>
  <r>
    <x v="378"/>
    <s v="Покупка"/>
    <n v="360"/>
    <n v="360"/>
  </r>
  <r>
    <x v="379"/>
    <s v="Покупка"/>
    <n v="250"/>
    <n v="250"/>
  </r>
  <r>
    <x v="380"/>
    <s v="Покупка"/>
    <n v="250"/>
    <n v="250"/>
  </r>
  <r>
    <x v="381"/>
    <s v="Покупка"/>
    <n v="500"/>
    <n v="500"/>
  </r>
  <r>
    <x v="382"/>
    <s v="Продажа"/>
    <n v="400"/>
    <n v="-400"/>
  </r>
  <r>
    <x v="383"/>
    <s v="Продажа"/>
    <n v="260"/>
    <n v="-260"/>
  </r>
  <r>
    <x v="383"/>
    <s v="Покупка"/>
    <n v="120"/>
    <n v="120"/>
  </r>
  <r>
    <x v="383"/>
    <s v="Продажа"/>
    <n v="470"/>
    <n v="-470"/>
  </r>
  <r>
    <x v="384"/>
    <s v="Покупка"/>
    <n v="190"/>
    <n v="190"/>
  </r>
  <r>
    <x v="385"/>
    <s v="Продажа"/>
    <n v="260"/>
    <n v="-260"/>
  </r>
  <r>
    <x v="386"/>
    <s v="Покупка"/>
    <n v="410"/>
    <n v="410"/>
  </r>
  <r>
    <x v="387"/>
    <s v="Продажа"/>
    <n v="310"/>
    <n v="-310"/>
  </r>
  <r>
    <x v="387"/>
    <s v="Продажа"/>
    <n v="470"/>
    <n v="-470"/>
  </r>
  <r>
    <x v="388"/>
    <s v="Покупка"/>
    <n v="360"/>
    <n v="360"/>
  </r>
  <r>
    <x v="389"/>
    <s v="Покупка"/>
    <n v="440"/>
    <n v="440"/>
  </r>
  <r>
    <x v="390"/>
    <s v="Покупка"/>
    <n v="10"/>
    <n v="10"/>
  </r>
  <r>
    <x v="391"/>
    <s v="Покупка"/>
    <n v="330"/>
    <n v="330"/>
  </r>
  <r>
    <x v="392"/>
    <s v="Покупка"/>
    <n v="380"/>
    <n v="380"/>
  </r>
  <r>
    <x v="393"/>
    <s v="Продажа"/>
    <n v="500"/>
    <n v="-500"/>
  </r>
  <r>
    <x v="393"/>
    <s v="Продажа"/>
    <n v="390"/>
    <n v="-390"/>
  </r>
  <r>
    <x v="394"/>
    <s v="Продажа"/>
    <n v="270"/>
    <n v="-270"/>
  </r>
  <r>
    <x v="395"/>
    <s v="Покупка"/>
    <n v="420"/>
    <n v="420"/>
  </r>
  <r>
    <x v="396"/>
    <s v="Продажа"/>
    <n v="390"/>
    <n v="-390"/>
  </r>
  <r>
    <x v="396"/>
    <s v="Продажа"/>
    <n v="170"/>
    <n v="-170"/>
  </r>
  <r>
    <x v="397"/>
    <s v="Продажа"/>
    <n v="180"/>
    <n v="-180"/>
  </r>
  <r>
    <x v="398"/>
    <s v="Продажа"/>
    <n v="420"/>
    <n v="-420"/>
  </r>
  <r>
    <x v="399"/>
    <s v="Покупка"/>
    <n v="410"/>
    <n v="410"/>
  </r>
  <r>
    <x v="400"/>
    <s v="Покупка"/>
    <n v="410"/>
    <n v="410"/>
  </r>
  <r>
    <x v="401"/>
    <s v="Продажа"/>
    <n v="260"/>
    <n v="-260"/>
  </r>
  <r>
    <x v="402"/>
    <s v="Продажа"/>
    <n v="370"/>
    <n v="-370"/>
  </r>
  <r>
    <x v="403"/>
    <s v="Покупка"/>
    <n v="350"/>
    <n v="350"/>
  </r>
  <r>
    <x v="404"/>
    <s v="Продажа"/>
    <n v="4650"/>
    <n v="-46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A5A57A-8679-480A-835E-09DF449108F6}" name="Сводная таблица1" cacheId="4" applyNumberFormats="0" applyBorderFormats="0" applyFontFormats="0" applyPatternFormats="0" applyAlignmentFormats="0" applyWidthHeightFormats="1" dataCaption="Значения" updatedVersion="7" minRefreshableVersion="3" useAutoFormatting="1" rowGrandTotals="0" colGrandTotals="0" itemPrintTitles="1" createdVersion="7" indent="0" compact="0" compactData="0" multipleFieldFilters="0" chartFormat="2">
  <location ref="D42:E447" firstHeaderRow="1" firstDataRow="1" firstDataCol="1"/>
  <pivotFields count="4">
    <pivotField axis="axisRow" compact="0" numFmtId="14" outline="0" showAll="0">
      <items count="4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compact="0" outline="0" showAll="0"/>
    <pivotField compact="0" outline="0" showAll="0"/>
    <pivotField dataField="1" compact="0" outline="0" showAll="0"/>
  </pivotFields>
  <rowFields count="1">
    <field x="0"/>
  </rowFields>
  <rowItems count="4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6D7147-070D-459B-B59B-94C61DCFA870}" name="Таблица5" displayName="Таблица5" ref="G42:K448" totalsRowCount="1">
  <autoFilter ref="G42:K447" xr:uid="{CE6D7147-070D-459B-B59B-94C61DCFA870}"/>
  <tableColumns count="5">
    <tableColumn id="1" xr3:uid="{773C633D-063D-4A9F-897A-57B59DC34D3E}" name="Цена" totalsRowLabel="Итог" dataDxfId="4">
      <calculatedColumnFormula>VLOOKUP(D43,Таблица1[[Date]:[Close]],2,FALSE)</calculatedColumnFormula>
    </tableColumn>
    <tableColumn id="2" xr3:uid="{D58DFC76-420F-40F3-8493-5C1568EF9F3B}" name="Стоимость" totalsRowFunction="sum" dataDxfId="3">
      <calculatedColumnFormula>Таблица5[[#This Row],[Цена]]*E43</calculatedColumnFormula>
    </tableColumn>
    <tableColumn id="3" xr3:uid="{07F38D4D-5E6B-4FCD-9854-0E7B3949C414}" name="День" dataDxfId="2">
      <calculatedColumnFormula>D43-$D$43</calculatedColumnFormula>
    </tableColumn>
    <tableColumn id="4" xr3:uid="{547651EE-74BA-4012-B1A4-998C3DAA7CCB}" name="ЧПС" totalsRowFunction="sum" dataDxfId="1">
      <calculatedColumnFormula>H43/($N$42+1)^(Таблица5[[#This Row],[День]]/365)</calculatedColumnFormula>
    </tableColumn>
    <tableColumn id="5" xr3:uid="{3B3C7B9D-0EAA-4079-A861-088306F9BDD4}" name="ЧПС=0" totalsRowFunction="sum" dataDxfId="0">
      <calculatedColumnFormula>H43/($N$45+1)^(Таблица5[[#This Row],[День]]/365)</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CD5084-DCE6-4BBC-BA21-0FC73C57DFE6}" name="Таблица1" displayName="Таблица1" ref="A1:E1448" totalsRowShown="0" headerRowDxfId="23" headerRowBorderDxfId="25" tableBorderDxfId="26">
  <autoFilter ref="A1:E1448" xr:uid="{48CD5084-DCE6-4BBC-BA21-0FC73C57DFE6}"/>
  <tableColumns count="5">
    <tableColumn id="1" xr3:uid="{9213AE60-B52E-4B80-B07A-59573456745C}" name="Date" dataDxfId="24"/>
    <tableColumn id="2" xr3:uid="{B5A32449-6222-46C4-A62F-3D82E1787513}" name="Close"/>
    <tableColumn id="3" xr3:uid="{86E1AB56-2FD8-4325-B798-E08565FB3AF8}" name="Volume"/>
    <tableColumn id="4" xr3:uid="{E7F41E0D-354D-44D4-B4D1-C4E3CE4D0136}" name="Stockname"/>
    <tableColumn id="5" xr3:uid="{B4EEB354-E61B-4453-9771-CFD0DC765C38}" name="Доходность" dataDxfId="22">
      <calculatedColumnFormula>(Таблица1[[#This Row],[Close]]-B1)/B1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CB1277-9515-4ED2-A99D-67E78316E76C}" name="Таблица2" displayName="Таблица2" ref="A1:H1699" totalsRowShown="0" headerRowDxfId="19" headerRowBorderDxfId="20" tableBorderDxfId="21">
  <autoFilter ref="A1:H1699" xr:uid="{7CCB1277-9515-4ED2-A99D-67E78316E76C}"/>
  <tableColumns count="8">
    <tableColumn id="1" xr3:uid="{EA97DE03-ED20-4DE5-A2DE-4545C692EBA5}" name="Номер"/>
    <tableColumn id="2" xr3:uid="{0D3C242C-DA17-490F-81F1-01B6D9BB4728}" name="Фамилия, имя"/>
    <tableColumn id="3" xr3:uid="{D387F47A-8ABE-4201-B61B-3804DC9D4645}" name="Амплуа"/>
    <tableColumn id="4" xr3:uid="{81012326-7B6F-4D78-B795-00B92BC12ECF}" name="Дата рождения"/>
    <tableColumn id="8" xr3:uid="{03DC61E2-8E2A-4155-BA24-DAA721CA7263}" name="Год рождения" dataDxfId="18">
      <calculatedColumnFormula>RIGHT(Таблица2[[#This Row],[Дата рождения]],4)</calculatedColumnFormula>
    </tableColumn>
    <tableColumn id="5" xr3:uid="{48F7C220-6F61-4EDE-B1D9-8BF832CDAFA8}" name="Возраст"/>
    <tableColumn id="6" xr3:uid="{26B3D90D-C815-45F3-A9F2-69D4C68A475E}" name="Гражданство"/>
    <tableColumn id="7" xr3:uid="{68AD757A-D467-49C0-9C0D-DACB006B46D1}" name="Зарплата"/>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BF72BE-0135-48E5-8254-BBAF863C32E0}" name="Таблица3" displayName="Таблица3" ref="A1:P456" totalsRowShown="0" headerRowDxfId="16">
  <autoFilter ref="A1:P456" xr:uid="{44BF72BE-0135-48E5-8254-BBAF863C32E0}"/>
  <tableColumns count="16">
    <tableColumn id="1" xr3:uid="{BE03DE9F-6D7F-4B66-BCBA-B2F28EE481D7}" name="Столбец1" dataDxfId="17"/>
    <tableColumn id="2" xr3:uid="{0B304A09-45E8-478E-9648-A1EFE0A7E464}" name="Артикул"/>
    <tableColumn id="3" xr3:uid="{8625429E-9B1F-460E-BF2D-5CE3D8B8E972}" name="Категория"/>
    <tableColumn id="4" xr3:uid="{65076CAD-5F41-4327-8FEA-045C8CCC5069}" name="Наименование"/>
    <tableColumn id="5" xr3:uid="{11C76EA1-B10C-4AA4-A331-ABA68337C6C8}" name="цена за 1кг"/>
    <tableColumn id="6" xr3:uid="{E0611EFA-A1F3-4EE5-8643-14DF6D12667A}" name="мин фасовка, кг"/>
    <tableColumn id="7" xr3:uid="{1FB8DBB9-7B95-462B-BEA8-C06C9F03C0AA}" name="Заказанное количество, кг"/>
    <tableColumn id="8" xr3:uid="{FE2CD965-A133-4502-94D4-80B0B9AA2CC4}" name="Итого"/>
    <tableColumn id="9" xr3:uid="{5660EC8F-C762-4A4F-8E83-AC6725B46F9F}" name="Скидка"/>
    <tableColumn id="10" xr3:uid="{7759C0BB-8D1E-452C-9959-FE108059B9E5}" name="Итого со скидкой"/>
    <tableColumn id="11" xr3:uid="{DB352346-033D-4EF7-908C-CFFA500EFF87}" name="Дата заказа" dataDxfId="15"/>
    <tableColumn id="12" xr3:uid="{491E4605-65B4-4E23-A410-D788478C1B9F}" name="Год" dataDxfId="14">
      <calculatedColumnFormula>YEAR(Таблица3[[#This Row],[Дата заказа]])</calculatedColumnFormula>
    </tableColumn>
    <tableColumn id="13" xr3:uid="{B315A947-4AD1-4029-A825-4AD31FDF9C51}" name="Месяц" dataDxfId="13">
      <calculatedColumnFormula>MONTH(Таблица3[[#This Row],[Дата заказа]])</calculatedColumnFormula>
    </tableColumn>
    <tableColumn id="14" xr3:uid="{EB29493C-39ED-4534-9828-6201BBFCB914}" name="День" dataDxfId="12">
      <calculatedColumnFormula>DAY(Таблица3[[#This Row],[Дата заказа]])</calculatedColumnFormula>
    </tableColumn>
    <tableColumn id="15" xr3:uid="{9186198F-757F-4C9E-9F0C-C2DC3955691A}" name="День недели" dataDxfId="11">
      <calculatedColumnFormula>WEEKDAY(Таблица3[[#This Row],[Дата заказа]],2)</calculatedColumnFormula>
    </tableColumn>
    <tableColumn id="16" xr3:uid="{C00D51C9-13AD-4F0F-BF53-DD43F7AE8C6C}" name="Номер недели" dataDxfId="10">
      <calculatedColumnFormula>WEEKNUM(Таблица3[[#This Row],[Дата заказа]],2)</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855141-271A-4807-9E45-DAB422E20402}" name="Сделки" displayName="Сделки" ref="A1:D488" totalsRowCount="1" headerRowDxfId="6" headerRowBorderDxfId="8" tableBorderDxfId="9">
  <autoFilter ref="A1:D487" xr:uid="{71855141-271A-4807-9E45-DAB422E20402}"/>
  <tableColumns count="4">
    <tableColumn id="1" xr3:uid="{E820A2AC-3BDF-4297-AB7D-620AB5A6F4C1}" name="Дата сделки" totalsRowLabel="Итог" dataDxfId="7"/>
    <tableColumn id="2" xr3:uid="{A413E60A-5D73-42A0-9A50-621279BDD33F}" name="Тип сделки"/>
    <tableColumn id="3" xr3:uid="{36F00D54-EDFA-4C3A-838A-8CECE5BCEEDA}" name="Количество"/>
    <tableColumn id="4" xr3:uid="{1D6F8B00-78B0-4C88-A8DB-20F8E89F9EDC}" name="Количество_net" totalsRowFunction="sum" dataDxfId="5">
      <calculatedColumnFormula>IF(Сделки[[#This Row],[Тип сделки]]="Продажа",-Сделки[[#This Row],[Количество]],Сделки[[#This Row],[Количество]])</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48"/>
  <sheetViews>
    <sheetView tabSelected="1" zoomScale="60" zoomScaleNormal="60" workbookViewId="0">
      <selection activeCell="C2" sqref="C2"/>
    </sheetView>
  </sheetViews>
  <sheetFormatPr defaultRowHeight="14.5" x14ac:dyDescent="0.35"/>
  <cols>
    <col min="1" max="1" width="25" customWidth="1"/>
    <col min="3" max="3" width="50" customWidth="1"/>
    <col min="4" max="4" width="14.36328125" bestFit="1" customWidth="1"/>
    <col min="5" max="5" width="29.453125" bestFit="1" customWidth="1"/>
    <col min="6" max="6" width="29.453125" customWidth="1"/>
    <col min="8" max="8" width="12.90625" bestFit="1" customWidth="1"/>
    <col min="10" max="10" width="12.36328125" customWidth="1"/>
    <col min="11" max="11" width="12.6328125" customWidth="1"/>
    <col min="12" max="12" width="10.08984375" customWidth="1"/>
    <col min="13" max="13" width="16.7265625" customWidth="1"/>
    <col min="14" max="14" width="17.54296875" customWidth="1"/>
  </cols>
  <sheetData>
    <row r="1" spans="1:4" x14ac:dyDescent="0.35">
      <c r="B1" t="s">
        <v>0</v>
      </c>
      <c r="C1" s="2" t="s">
        <v>3310</v>
      </c>
    </row>
    <row r="2" spans="1:4" x14ac:dyDescent="0.35">
      <c r="B2" t="s">
        <v>1</v>
      </c>
      <c r="C2" s="2" t="s">
        <v>3311</v>
      </c>
    </row>
    <row r="3" spans="1:4" x14ac:dyDescent="0.35">
      <c r="B3" t="s">
        <v>2</v>
      </c>
      <c r="C3" s="18">
        <v>7</v>
      </c>
    </row>
    <row r="4" spans="1:4" x14ac:dyDescent="0.35">
      <c r="A4" s="3" t="s">
        <v>3</v>
      </c>
      <c r="B4" s="3" t="s">
        <v>4</v>
      </c>
      <c r="C4" s="3" t="s">
        <v>5</v>
      </c>
      <c r="D4" s="3" t="s">
        <v>6</v>
      </c>
    </row>
    <row r="5" spans="1:4" ht="15.5" x14ac:dyDescent="0.35">
      <c r="A5" s="5" t="s">
        <v>7</v>
      </c>
      <c r="B5" s="1">
        <v>1</v>
      </c>
      <c r="C5" s="4" t="s">
        <v>8</v>
      </c>
      <c r="D5" s="16">
        <f>MAX(Таблица1[Close])</f>
        <v>449.75</v>
      </c>
    </row>
    <row r="6" spans="1:4" ht="15.5" x14ac:dyDescent="0.35">
      <c r="A6" s="6"/>
      <c r="B6" s="1">
        <v>2</v>
      </c>
      <c r="C6" s="4" t="s">
        <v>9</v>
      </c>
      <c r="D6" s="16">
        <f>_xlfn.VAR.S(Таблица1[Close])</f>
        <v>10057.641052942816</v>
      </c>
    </row>
    <row r="7" spans="1:4" ht="15.5" x14ac:dyDescent="0.35">
      <c r="A7" s="6"/>
      <c r="B7" s="1">
        <v>3</v>
      </c>
      <c r="C7" s="4" t="s">
        <v>10</v>
      </c>
      <c r="D7" s="16">
        <f>SKEW(Таблица1[Доходность])</f>
        <v>-1.5658537274656168</v>
      </c>
    </row>
    <row r="8" spans="1:4" ht="29" x14ac:dyDescent="0.35">
      <c r="A8" s="6"/>
      <c r="B8" s="1">
        <v>4</v>
      </c>
      <c r="C8" s="4" t="s">
        <v>11</v>
      </c>
      <c r="D8" s="16">
        <f>_xlfn.STDEV.S(Таблица1[Доходность])</f>
        <v>2.8037158365534779E-2</v>
      </c>
    </row>
    <row r="9" spans="1:4" ht="29" x14ac:dyDescent="0.35">
      <c r="A9" s="6"/>
      <c r="B9" s="1">
        <v>5</v>
      </c>
      <c r="C9" s="4" t="s">
        <v>12</v>
      </c>
      <c r="D9" s="16">
        <f>_xlfn.QUARTILE.INC(Таблица1[Volume],3)</f>
        <v>647350</v>
      </c>
    </row>
    <row r="10" spans="1:4" ht="15.5" x14ac:dyDescent="0.35">
      <c r="A10" s="6"/>
      <c r="B10" s="1">
        <v>6</v>
      </c>
      <c r="C10" s="4" t="s">
        <v>13</v>
      </c>
      <c r="D10" s="16">
        <f>MIN(Таблица1[Volume])</f>
        <v>85800</v>
      </c>
    </row>
    <row r="11" spans="1:4" ht="15.5" x14ac:dyDescent="0.35">
      <c r="A11" s="5" t="s">
        <v>14</v>
      </c>
      <c r="B11" s="1">
        <v>7</v>
      </c>
      <c r="C11" s="4" t="s">
        <v>15</v>
      </c>
      <c r="D11" s="16">
        <f>COUNTIF(Таблица2[Амплуа],"нападающий")</f>
        <v>926</v>
      </c>
    </row>
    <row r="12" spans="1:4" ht="29" x14ac:dyDescent="0.35">
      <c r="A12" s="6"/>
      <c r="B12" s="1">
        <v>8</v>
      </c>
      <c r="C12" s="4" t="s">
        <v>16</v>
      </c>
      <c r="D12" s="16">
        <f>COUNTIFS(Таблица2[Возраст],"&gt;31",Таблица2[Гражданство],"Канада")</f>
        <v>81</v>
      </c>
    </row>
    <row r="13" spans="1:4" ht="29" x14ac:dyDescent="0.35">
      <c r="A13" s="6"/>
      <c r="B13" s="1">
        <v>9</v>
      </c>
      <c r="C13" s="4" t="s">
        <v>17</v>
      </c>
      <c r="D13" s="16">
        <f>SUMIFS(Таблица2[Зарплата],Таблица2[Год рождения],"1995",Таблица2[Амплуа],"защитник")</f>
        <v>1840768240</v>
      </c>
    </row>
    <row r="14" spans="1:4" ht="43.5" x14ac:dyDescent="0.35">
      <c r="A14" s="6"/>
      <c r="B14" s="1">
        <v>10</v>
      </c>
      <c r="C14" s="4" t="s">
        <v>18</v>
      </c>
      <c r="D14" s="16">
        <f>IF(ISERROR(AVERAGEIFS(Таблица2[Зарплата],Таблица2[Гражданство],"Хорватия",Таблица2[Фамилия, имя],"Р*")),0,AVERAGEIFS(Таблица2[Зарплата],Таблица2[Гражданство],"Хорватия",Таблица2[Фамилия, имя],"Р*"))</f>
        <v>56071004</v>
      </c>
    </row>
    <row r="15" spans="1:4" ht="15.5" x14ac:dyDescent="0.35">
      <c r="A15" s="6"/>
      <c r="B15" s="1">
        <v>11</v>
      </c>
      <c r="C15" s="4" t="s">
        <v>19</v>
      </c>
      <c r="D15" s="16">
        <f>INDEX(Таблица2[Возраст],MATCH(1253,Таблица2[Номер],0))</f>
        <v>34</v>
      </c>
    </row>
    <row r="16" spans="1:4" ht="29" x14ac:dyDescent="0.35">
      <c r="A16" s="6"/>
      <c r="B16" s="1">
        <v>12</v>
      </c>
      <c r="C16" s="4" t="s">
        <v>20</v>
      </c>
      <c r="D16" s="16">
        <f>INDEX(Таблица2[Номер],MATCH("Родионов Александр С.",Таблица2[Фамилия, имя],0))</f>
        <v>206</v>
      </c>
    </row>
    <row r="17" spans="1:4" ht="15.5" x14ac:dyDescent="0.35">
      <c r="A17" s="5" t="s">
        <v>21</v>
      </c>
      <c r="B17" s="1">
        <v>13</v>
      </c>
      <c r="C17" s="4" t="s">
        <v>22</v>
      </c>
      <c r="D17" s="16">
        <f>LEN(Текст!D2)</f>
        <v>2285</v>
      </c>
    </row>
    <row r="18" spans="1:4" ht="29" x14ac:dyDescent="0.35">
      <c r="A18" s="6"/>
      <c r="B18" s="1">
        <v>14</v>
      </c>
      <c r="C18" s="4" t="s">
        <v>23</v>
      </c>
      <c r="D18" s="16" t="str">
        <f>MID(Текст!D2,933,943-933)</f>
        <v>+ 1/N, whi</v>
      </c>
    </row>
    <row r="19" spans="1:4" ht="29" x14ac:dyDescent="0.35">
      <c r="A19" s="6"/>
      <c r="B19" s="1">
        <v>15</v>
      </c>
      <c r="C19" s="4" t="s">
        <v>24</v>
      </c>
      <c r="D19" s="16">
        <f>FIND("}",Текст!D2)</f>
        <v>475</v>
      </c>
    </row>
    <row r="20" spans="1:4" ht="15.5" x14ac:dyDescent="0.35">
      <c r="A20" s="6"/>
      <c r="B20" s="1">
        <v>16</v>
      </c>
      <c r="C20" s="4" t="s">
        <v>25</v>
      </c>
      <c r="D20" s="16">
        <f>LEN(SUBSTITUTE(Текст!D2,",",""))</f>
        <v>2269</v>
      </c>
    </row>
    <row r="21" spans="1:4" ht="29" x14ac:dyDescent="0.35">
      <c r="A21" s="6"/>
      <c r="B21" s="1">
        <v>17</v>
      </c>
      <c r="C21" s="4" t="s">
        <v>26</v>
      </c>
      <c r="D21" s="16">
        <f>D17-LEN(SUBSTITUTE(Текст!D2,"r",""))</f>
        <v>104</v>
      </c>
    </row>
    <row r="22" spans="1:4" ht="29" x14ac:dyDescent="0.35">
      <c r="A22" s="6"/>
      <c r="B22" s="1">
        <v>18</v>
      </c>
      <c r="C22" s="4" t="s">
        <v>27</v>
      </c>
      <c r="D22" s="16">
        <f>FIND("3",LOWER(Текст!D2))</f>
        <v>1425</v>
      </c>
    </row>
    <row r="23" spans="1:4" ht="15.5" x14ac:dyDescent="0.35">
      <c r="A23" s="5" t="s">
        <v>28</v>
      </c>
      <c r="B23" s="1">
        <v>19</v>
      </c>
      <c r="C23" s="4" t="s">
        <v>29</v>
      </c>
      <c r="D23" s="16">
        <f>COUNTIF(Таблица3[Месяц],5)</f>
        <v>45</v>
      </c>
    </row>
    <row r="24" spans="1:4" ht="29" x14ac:dyDescent="0.35">
      <c r="A24" s="6"/>
      <c r="B24" s="1">
        <v>20</v>
      </c>
      <c r="C24" s="4" t="s">
        <v>30</v>
      </c>
      <c r="D24" s="16">
        <f>COUNTIF(Таблица3[День недели],7)/COUNT(Таблица3[День недели])</f>
        <v>0.16043956043956045</v>
      </c>
    </row>
    <row r="25" spans="1:4" ht="29" x14ac:dyDescent="0.35">
      <c r="A25" s="6"/>
      <c r="B25" s="1">
        <v>21</v>
      </c>
      <c r="C25" s="4" t="s">
        <v>31</v>
      </c>
      <c r="D25" s="16">
        <f>SUMIFS(Таблица3[Итого],Таблица3[Дата заказа],"&gt;=2015-01-07",Таблица3[Дата заказа],"&lt;=2020-05-23")</f>
        <v>12980017</v>
      </c>
    </row>
    <row r="26" spans="1:4" ht="43.5" x14ac:dyDescent="0.35">
      <c r="A26" s="6"/>
      <c r="B26" s="1">
        <v>22</v>
      </c>
      <c r="C26" s="4" t="s">
        <v>32</v>
      </c>
      <c r="D26" s="16">
        <f>AVERAGEIF(Таблица3[День],"&lt;11",Таблица3[Итого со скидкой])</f>
        <v>29090.684184397163</v>
      </c>
    </row>
    <row r="27" spans="1:4" ht="29" x14ac:dyDescent="0.35">
      <c r="A27" s="6"/>
      <c r="B27" s="1">
        <v>23</v>
      </c>
      <c r="C27" s="4" t="s">
        <v>33</v>
      </c>
      <c r="D27" s="16">
        <f>SUMIFS(Таблица3[Заказанное количество, кг],Таблица3[Год],"2019",Таблица3[Наименование],"Цветок с ароматом персика ")</f>
        <v>17</v>
      </c>
    </row>
    <row r="28" spans="1:4" ht="58" x14ac:dyDescent="0.35">
      <c r="A28" s="6"/>
      <c r="B28" s="1">
        <v>24</v>
      </c>
      <c r="C28" s="4" t="s">
        <v>34</v>
      </c>
      <c r="D28" s="16">
        <f>AVERAGEIFS(Таблица3[Скидка],Таблица3[Категория],"Белый чай",Таблица3[Номер недели],"&gt;=8",Таблица3[Номер недели],"&lt;=36")</f>
        <v>2.4375000000000008E-2</v>
      </c>
    </row>
    <row r="29" spans="1:4" ht="29" x14ac:dyDescent="0.35">
      <c r="A29" s="5" t="s">
        <v>35</v>
      </c>
      <c r="B29" s="1">
        <v>25</v>
      </c>
      <c r="C29" s="4" t="s">
        <v>36</v>
      </c>
      <c r="D29" s="16" cm="1">
        <f t="array" ref="D29">SUM(SMALL(INDEX(массив,,31),{1,2,3,4,5,6,7,8,9,10,11,12.13}))</f>
        <v>181</v>
      </c>
    </row>
    <row r="30" spans="1:4" ht="29" x14ac:dyDescent="0.35">
      <c r="A30" s="6"/>
      <c r="B30" s="1">
        <v>26</v>
      </c>
      <c r="C30" s="4" t="s">
        <v>37</v>
      </c>
      <c r="D30" s="16">
        <f>INDEX(массив,28,8)</f>
        <v>55</v>
      </c>
    </row>
    <row r="31" spans="1:4" ht="29" x14ac:dyDescent="0.35">
      <c r="A31" s="6"/>
      <c r="B31" s="1">
        <v>27</v>
      </c>
      <c r="C31" s="4" t="s">
        <v>38</v>
      </c>
      <c r="D31" s="16" cm="1">
        <f t="array" ref="D31">MMULT(INDEX(массив,22,),INDEX(массив,,22))</f>
        <v>110426</v>
      </c>
    </row>
    <row r="32" spans="1:4" ht="29" x14ac:dyDescent="0.35">
      <c r="A32" s="6"/>
      <c r="B32" s="1">
        <v>28</v>
      </c>
      <c r="C32" s="4" t="s">
        <v>39</v>
      </c>
      <c r="D32" s="16">
        <f>MATCH(MAX(INDEX(массив,15,)),INDEX(массив,15,),0)</f>
        <v>11</v>
      </c>
    </row>
    <row r="33" spans="1:14" ht="15.5" x14ac:dyDescent="0.35">
      <c r="A33" s="6"/>
      <c r="B33" s="1">
        <v>29</v>
      </c>
      <c r="C33" s="4" t="s">
        <v>40</v>
      </c>
      <c r="D33" s="16" cm="1">
        <f t="array" ref="D33">COUNT(массив)-SUM(MOD(массив,2))</f>
        <v>567</v>
      </c>
    </row>
    <row r="34" spans="1:14" ht="29" x14ac:dyDescent="0.35">
      <c r="A34" s="6"/>
      <c r="B34" s="1">
        <v>30</v>
      </c>
      <c r="C34" s="4" t="s">
        <v>41</v>
      </c>
      <c r="D34" s="16">
        <f>SUMXMY2(INDEX(массив,25,),INDEX(массив,,9))</f>
        <v>54782</v>
      </c>
    </row>
    <row r="35" spans="1:14" ht="101.5" x14ac:dyDescent="0.35">
      <c r="A35" s="5" t="s">
        <v>42</v>
      </c>
      <c r="B35" s="1">
        <v>31</v>
      </c>
      <c r="C35" s="4" t="s">
        <v>43</v>
      </c>
      <c r="D35" s="15">
        <v>0</v>
      </c>
    </row>
    <row r="36" spans="1:14" ht="101.5" x14ac:dyDescent="0.35">
      <c r="A36" s="6"/>
      <c r="B36" s="1">
        <v>32</v>
      </c>
      <c r="C36" s="4" t="s">
        <v>44</v>
      </c>
      <c r="D36" s="17"/>
    </row>
    <row r="37" spans="1:14" ht="116" x14ac:dyDescent="0.35">
      <c r="A37" s="6"/>
      <c r="B37" s="1">
        <v>33</v>
      </c>
      <c r="C37" s="4" t="s">
        <v>45</v>
      </c>
      <c r="D37" s="15">
        <f>SUM(Таблица5[Стоимость])</f>
        <v>150970.45829999982</v>
      </c>
    </row>
    <row r="38" spans="1:14" ht="87" x14ac:dyDescent="0.35">
      <c r="A38" s="6"/>
      <c r="B38" s="1">
        <v>34</v>
      </c>
      <c r="C38" s="4" t="s">
        <v>46</v>
      </c>
      <c r="D38" s="15">
        <f>SUM(Таблица5[ЧПС])</f>
        <v>240745.54688341543</v>
      </c>
    </row>
    <row r="39" spans="1:14" ht="72.5" x14ac:dyDescent="0.35">
      <c r="A39" s="6"/>
      <c r="B39" s="1">
        <v>35</v>
      </c>
      <c r="C39" s="4" t="s">
        <v>47</v>
      </c>
      <c r="D39" s="24">
        <v>-4.6600000000000003E-2</v>
      </c>
    </row>
    <row r="40" spans="1:14" ht="58" x14ac:dyDescent="0.35">
      <c r="A40" s="6"/>
      <c r="B40" s="1">
        <v>36</v>
      </c>
      <c r="C40" s="4" t="s">
        <v>48</v>
      </c>
      <c r="D40" s="17"/>
    </row>
    <row r="42" spans="1:14" x14ac:dyDescent="0.35">
      <c r="D42" s="19" t="s">
        <v>3305</v>
      </c>
      <c r="E42" t="s">
        <v>3322</v>
      </c>
      <c r="G42" t="s">
        <v>3323</v>
      </c>
      <c r="H42" t="s">
        <v>3324</v>
      </c>
      <c r="I42" t="s">
        <v>3317</v>
      </c>
      <c r="J42" t="s">
        <v>3325</v>
      </c>
      <c r="K42" t="s">
        <v>3328</v>
      </c>
      <c r="M42" s="20" t="s">
        <v>3326</v>
      </c>
      <c r="N42" s="23">
        <v>4.53E-2</v>
      </c>
    </row>
    <row r="43" spans="1:14" x14ac:dyDescent="0.35">
      <c r="C43" s="7"/>
      <c r="D43" s="7">
        <v>42089</v>
      </c>
      <c r="E43" s="14">
        <v>10</v>
      </c>
      <c r="F43" s="7">
        <v>42089</v>
      </c>
      <c r="G43">
        <f>VLOOKUP(D43,Таблица1[[Date]:[Close]],2,FALSE)</f>
        <v>69.03</v>
      </c>
      <c r="H43" s="14">
        <f>Таблица5[[#This Row],[Цена]]*E43</f>
        <v>690.3</v>
      </c>
      <c r="I43" s="14">
        <f t="shared" ref="I43:I106" si="0">D43-$D$43</f>
        <v>0</v>
      </c>
      <c r="J43" s="14">
        <f>H43/($N$42+1)^(Таблица5[[#This Row],[День]]/365)</f>
        <v>690.3</v>
      </c>
      <c r="K43" s="14">
        <f>H43/($N$45+1)^(Таблица5[[#This Row],[День]]/365)</f>
        <v>690.3</v>
      </c>
      <c r="L43" s="14"/>
      <c r="M43" s="20" t="s">
        <v>3327</v>
      </c>
      <c r="N43" s="22">
        <f>SUM(Таблица5[ЧПС])</f>
        <v>240745.54688341543</v>
      </c>
    </row>
    <row r="44" spans="1:14" x14ac:dyDescent="0.35">
      <c r="C44" s="7"/>
      <c r="D44" s="7">
        <v>42094</v>
      </c>
      <c r="E44" s="14">
        <v>100</v>
      </c>
      <c r="F44" s="7">
        <v>42094</v>
      </c>
      <c r="G44">
        <f>VLOOKUP(D44,Таблица1[[Date]:[Close]],2,FALSE)</f>
        <v>71.58</v>
      </c>
      <c r="H44" s="14">
        <f>Таблица5[[#This Row],[Цена]]*E44</f>
        <v>7158</v>
      </c>
      <c r="I44" s="14">
        <f t="shared" si="0"/>
        <v>5</v>
      </c>
      <c r="J44" s="14">
        <f>H44/($N$42+1)^(Таблица5[[#This Row],[День]]/365)</f>
        <v>7153.657105674396</v>
      </c>
      <c r="K44" s="14">
        <f>H44/($N$45+1)^(Таблица5[[#This Row],[День]]/365)</f>
        <v>7162.6770200420542</v>
      </c>
      <c r="L44" s="14"/>
    </row>
    <row r="45" spans="1:14" x14ac:dyDescent="0.35">
      <c r="C45" s="7"/>
      <c r="D45" s="7">
        <v>42100</v>
      </c>
      <c r="E45" s="14">
        <v>130</v>
      </c>
      <c r="F45" s="7">
        <v>42100</v>
      </c>
      <c r="G45">
        <f>VLOOKUP(D45,Таблица1[[Date]:[Close]],2,FALSE)</f>
        <v>70.87</v>
      </c>
      <c r="H45" s="14">
        <f>Таблица5[[#This Row],[Цена]]*E45</f>
        <v>9213.1</v>
      </c>
      <c r="I45" s="14">
        <f t="shared" si="0"/>
        <v>11</v>
      </c>
      <c r="J45" s="14">
        <f>H45/($N$42+1)^(Таблица5[[#This Row],[День]]/365)</f>
        <v>9200.806999067614</v>
      </c>
      <c r="K45" s="14">
        <f>H45/($N$45+1)^(Таблица5[[#This Row],[День]]/365)</f>
        <v>9226.3487906304199</v>
      </c>
      <c r="L45" s="14"/>
      <c r="M45" s="20" t="s">
        <v>3326</v>
      </c>
      <c r="N45" s="23">
        <v>-4.6563496191556933E-2</v>
      </c>
    </row>
    <row r="46" spans="1:14" x14ac:dyDescent="0.35">
      <c r="C46" s="7"/>
      <c r="D46" s="7">
        <v>42103</v>
      </c>
      <c r="E46" s="14">
        <v>-240</v>
      </c>
      <c r="F46" s="7">
        <v>42103</v>
      </c>
      <c r="G46">
        <f>VLOOKUP(D46,Таблица1[[Date]:[Close]],2,FALSE)</f>
        <v>69.8</v>
      </c>
      <c r="H46" s="14">
        <f>Таблица5[[#This Row],[Цена]]*E46</f>
        <v>-16752</v>
      </c>
      <c r="I46" s="14">
        <f t="shared" si="0"/>
        <v>14</v>
      </c>
      <c r="J46" s="14">
        <f>H46/($N$42+1)^(Таблица5[[#This Row],[День]]/365)</f>
        <v>-16723.557020260167</v>
      </c>
      <c r="K46" s="14">
        <f>H46/($N$45+1)^(Таблица5[[#This Row],[День]]/365)</f>
        <v>-16782.666032546662</v>
      </c>
      <c r="L46" s="14"/>
      <c r="M46" s="20" t="s">
        <v>3329</v>
      </c>
      <c r="N46" s="21">
        <f>SUM(Таблица5[ЧПС=0])</f>
        <v>2.1456112153828144E-4</v>
      </c>
    </row>
    <row r="47" spans="1:14" x14ac:dyDescent="0.35">
      <c r="C47" s="7"/>
      <c r="D47" s="7">
        <v>42104</v>
      </c>
      <c r="E47" s="14">
        <v>-40</v>
      </c>
      <c r="F47" s="7">
        <v>42104</v>
      </c>
      <c r="G47">
        <f>VLOOKUP(D47,Таблица1[[Date]:[Close]],2,FALSE)</f>
        <v>69.349999999999994</v>
      </c>
      <c r="H47" s="14">
        <f>Таблица5[[#This Row],[Цена]]*E47</f>
        <v>-2774</v>
      </c>
      <c r="I47" s="14">
        <f t="shared" si="0"/>
        <v>15</v>
      </c>
      <c r="J47" s="14">
        <f>H47/($N$42+1)^(Таблица5[[#This Row],[День]]/365)</f>
        <v>-2768.9539475777306</v>
      </c>
      <c r="K47" s="14">
        <f>H47/($N$45+1)^(Таблица5[[#This Row],[День]]/365)</f>
        <v>-2779.4411285241031</v>
      </c>
      <c r="L47" s="14"/>
    </row>
    <row r="48" spans="1:14" x14ac:dyDescent="0.35">
      <c r="C48" s="7"/>
      <c r="D48" s="7">
        <v>42107</v>
      </c>
      <c r="E48" s="14">
        <v>-460</v>
      </c>
      <c r="F48" s="7">
        <v>42107</v>
      </c>
      <c r="G48">
        <f>VLOOKUP(D48,Таблица1[[Date]:[Close]],2,FALSE)</f>
        <v>67.989999999999995</v>
      </c>
      <c r="H48" s="14">
        <f>Таблица5[[#This Row],[Цена]]*E48</f>
        <v>-31275.399999999998</v>
      </c>
      <c r="I48" s="14">
        <f t="shared" si="0"/>
        <v>18</v>
      </c>
      <c r="J48" s="14">
        <f>H48/($N$42+1)^(Таблица5[[#This Row],[День]]/365)</f>
        <v>-31207.142500567075</v>
      </c>
      <c r="K48" s="14">
        <f>H48/($N$45+1)^(Таблица5[[#This Row],[День]]/365)</f>
        <v>-31349.029487821455</v>
      </c>
      <c r="L48" s="14"/>
    </row>
    <row r="49" spans="3:12" x14ac:dyDescent="0.35">
      <c r="C49" s="7"/>
      <c r="D49" s="7">
        <v>42109</v>
      </c>
      <c r="E49" s="14">
        <v>-40</v>
      </c>
      <c r="F49" s="7">
        <v>42109</v>
      </c>
      <c r="G49">
        <f>VLOOKUP(D49,Таблица1[[Date]:[Close]],2,FALSE)</f>
        <v>67.45</v>
      </c>
      <c r="H49" s="14">
        <f>Таблица5[[#This Row],[Цена]]*E49</f>
        <v>-2698</v>
      </c>
      <c r="I49" s="14">
        <f t="shared" si="0"/>
        <v>20</v>
      </c>
      <c r="J49" s="14">
        <f>H49/($N$42+1)^(Таблица5[[#This Row],[День]]/365)</f>
        <v>-2691.4582454894735</v>
      </c>
      <c r="K49" s="14">
        <f>H49/($N$45+1)^(Таблица5[[#This Row],[День]]/365)</f>
        <v>-2705.0583810595936</v>
      </c>
      <c r="L49" s="14"/>
    </row>
    <row r="50" spans="3:12" x14ac:dyDescent="0.35">
      <c r="C50" s="7"/>
      <c r="D50" s="7">
        <v>42111</v>
      </c>
      <c r="E50" s="14">
        <v>550</v>
      </c>
      <c r="F50" s="7">
        <v>42111</v>
      </c>
      <c r="G50">
        <f>VLOOKUP(D50,Таблица1[[Date]:[Close]],2,FALSE)</f>
        <v>67.290000000000006</v>
      </c>
      <c r="H50" s="14">
        <f>Таблица5[[#This Row],[Цена]]*E50</f>
        <v>37009.5</v>
      </c>
      <c r="I50" s="14">
        <f t="shared" si="0"/>
        <v>22</v>
      </c>
      <c r="J50" s="14">
        <f>H50/($N$42+1)^(Таблица5[[#This Row],[День]]/365)</f>
        <v>36910.802646482305</v>
      </c>
      <c r="K50" s="14">
        <f>H50/($N$45+1)^(Таблица5[[#This Row],[День]]/365)</f>
        <v>37116.018690624987</v>
      </c>
      <c r="L50" s="14"/>
    </row>
    <row r="51" spans="3:12" x14ac:dyDescent="0.35">
      <c r="C51" s="7"/>
      <c r="D51" s="7">
        <v>42114</v>
      </c>
      <c r="E51" s="14">
        <v>160</v>
      </c>
      <c r="F51" s="7">
        <v>42114</v>
      </c>
      <c r="G51">
        <f>VLOOKUP(D51,Таблица1[[Date]:[Close]],2,FALSE)</f>
        <v>69.33</v>
      </c>
      <c r="H51" s="14">
        <f>Таблица5[[#This Row],[Цена]]*E51</f>
        <v>11092.8</v>
      </c>
      <c r="I51" s="14">
        <f t="shared" si="0"/>
        <v>25</v>
      </c>
      <c r="J51" s="14">
        <f>H51/($N$42+1)^(Таблица5[[#This Row],[День]]/365)</f>
        <v>11059.189748231654</v>
      </c>
      <c r="K51" s="14">
        <f>H51/($N$45+1)^(Таблица5[[#This Row],[День]]/365)</f>
        <v>11129.087433921621</v>
      </c>
      <c r="L51" s="14"/>
    </row>
    <row r="52" spans="3:12" x14ac:dyDescent="0.35">
      <c r="C52" s="7"/>
      <c r="D52" s="7">
        <v>42124</v>
      </c>
      <c r="E52" s="14">
        <v>60</v>
      </c>
      <c r="F52" s="7">
        <v>42124</v>
      </c>
      <c r="G52">
        <f>VLOOKUP(D52,Таблица1[[Date]:[Close]],2,FALSE)</f>
        <v>63.22</v>
      </c>
      <c r="H52" s="14">
        <f>Таблица5[[#This Row],[Цена]]*E52</f>
        <v>3793.2</v>
      </c>
      <c r="I52" s="14">
        <f t="shared" si="0"/>
        <v>35</v>
      </c>
      <c r="J52" s="14">
        <f>H52/($N$42+1)^(Таблица5[[#This Row],[День]]/365)</f>
        <v>3777.1194482613209</v>
      </c>
      <c r="K52" s="14">
        <f>H52/($N$45+1)^(Таблица5[[#This Row],[День]]/365)</f>
        <v>3810.5833194949219</v>
      </c>
      <c r="L52" s="14"/>
    </row>
    <row r="53" spans="3:12" x14ac:dyDescent="0.35">
      <c r="C53" s="7"/>
      <c r="D53" s="7">
        <v>42125</v>
      </c>
      <c r="E53" s="14">
        <v>20</v>
      </c>
      <c r="F53" s="7">
        <v>42125</v>
      </c>
      <c r="G53">
        <f>VLOOKUP(D53,Таблица1[[Date]:[Close]],2,FALSE)</f>
        <v>63.79</v>
      </c>
      <c r="H53" s="14">
        <f>Таблица5[[#This Row],[Цена]]*E53</f>
        <v>1275.8</v>
      </c>
      <c r="I53" s="14">
        <f t="shared" si="0"/>
        <v>36</v>
      </c>
      <c r="J53" s="14">
        <f>H53/($N$42+1)^(Таблица5[[#This Row],[День]]/365)</f>
        <v>1270.2372964042208</v>
      </c>
      <c r="K53" s="14">
        <f>H53/($N$45+1)^(Таблица5[[#This Row],[День]]/365)</f>
        <v>1281.8141244959809</v>
      </c>
      <c r="L53" s="14"/>
    </row>
    <row r="54" spans="3:12" x14ac:dyDescent="0.35">
      <c r="C54" s="7"/>
      <c r="D54" s="7">
        <v>42128</v>
      </c>
      <c r="E54" s="14">
        <v>80</v>
      </c>
      <c r="F54" s="7">
        <v>42128</v>
      </c>
      <c r="G54">
        <f>VLOOKUP(D54,Таблица1[[Date]:[Close]],2,FALSE)</f>
        <v>65.14</v>
      </c>
      <c r="H54" s="14">
        <f>Таблица5[[#This Row],[Цена]]*E54</f>
        <v>5211.2</v>
      </c>
      <c r="I54" s="14">
        <f t="shared" si="0"/>
        <v>39</v>
      </c>
      <c r="J54" s="14">
        <f>H54/($N$42+1)^(Таблица5[[#This Row],[День]]/365)</f>
        <v>5186.5892892161964</v>
      </c>
      <c r="K54" s="14">
        <f>H54/($N$45+1)^(Таблица5[[#This Row],[День]]/365)</f>
        <v>5237.817964128707</v>
      </c>
      <c r="L54" s="14"/>
    </row>
    <row r="55" spans="3:12" x14ac:dyDescent="0.35">
      <c r="C55" s="7"/>
      <c r="D55" s="7">
        <v>42132</v>
      </c>
      <c r="E55" s="14">
        <v>50</v>
      </c>
      <c r="F55" s="7">
        <v>42132</v>
      </c>
      <c r="G55">
        <f>VLOOKUP(D55,Таблица1[[Date]:[Close]],2,FALSE)</f>
        <v>67.37</v>
      </c>
      <c r="H55" s="14">
        <f>Таблица5[[#This Row],[Цена]]*E55</f>
        <v>3368.5</v>
      </c>
      <c r="I55" s="14">
        <f t="shared" si="0"/>
        <v>43</v>
      </c>
      <c r="J55" s="14">
        <f>H55/($N$42+1)^(Таблица5[[#This Row],[День]]/365)</f>
        <v>3350.964365960378</v>
      </c>
      <c r="K55" s="14">
        <f>H55/($N$45+1)^(Таблица5[[#This Row],[День]]/365)</f>
        <v>3387.475405502345</v>
      </c>
      <c r="L55" s="14"/>
    </row>
    <row r="56" spans="3:12" x14ac:dyDescent="0.35">
      <c r="C56" s="7"/>
      <c r="D56" s="7">
        <v>42137</v>
      </c>
      <c r="E56" s="14">
        <v>500</v>
      </c>
      <c r="F56" s="7">
        <v>42137</v>
      </c>
      <c r="G56">
        <f>VLOOKUP(D56,Таблица1[[Date]:[Close]],2,FALSE)</f>
        <v>66.25</v>
      </c>
      <c r="H56" s="14">
        <f>Таблица5[[#This Row],[Цена]]*E56</f>
        <v>33125</v>
      </c>
      <c r="I56" s="14">
        <f t="shared" si="0"/>
        <v>48</v>
      </c>
      <c r="J56" s="14">
        <f>H56/($N$42+1)^(Таблица5[[#This Row],[День]]/365)</f>
        <v>32932.565948132113</v>
      </c>
      <c r="K56" s="14">
        <f>H56/($N$45+1)^(Таблица5[[#This Row],[День]]/365)</f>
        <v>33333.365187037649</v>
      </c>
      <c r="L56" s="14"/>
    </row>
    <row r="57" spans="3:12" x14ac:dyDescent="0.35">
      <c r="C57" s="7"/>
      <c r="D57" s="7">
        <v>42138</v>
      </c>
      <c r="E57" s="14">
        <v>-130</v>
      </c>
      <c r="F57" s="7">
        <v>42138</v>
      </c>
      <c r="G57">
        <f>VLOOKUP(D57,Таблица1[[Date]:[Close]],2,FALSE)</f>
        <v>68.31</v>
      </c>
      <c r="H57" s="14">
        <f>Таблица5[[#This Row],[Цена]]*E57</f>
        <v>-8880.3000000000011</v>
      </c>
      <c r="I57" s="14">
        <f t="shared" si="0"/>
        <v>49</v>
      </c>
      <c r="J57" s="14">
        <f>H57/($N$42+1)^(Таблица5[[#This Row],[День]]/365)</f>
        <v>-8827.6398385644534</v>
      </c>
      <c r="K57" s="14">
        <f>H57/($N$45+1)^(Таблица5[[#This Row],[День]]/365)</f>
        <v>-8937.3269508302546</v>
      </c>
      <c r="L57" s="14"/>
    </row>
    <row r="58" spans="3:12" x14ac:dyDescent="0.35">
      <c r="C58" s="7"/>
      <c r="D58" s="7">
        <v>42142</v>
      </c>
      <c r="E58" s="14">
        <v>260</v>
      </c>
      <c r="F58" s="7">
        <v>42142</v>
      </c>
      <c r="G58">
        <f>VLOOKUP(D58,Таблица1[[Date]:[Close]],2,FALSE)</f>
        <v>68.66</v>
      </c>
      <c r="H58" s="14">
        <f>Таблица5[[#This Row],[Цена]]*E58</f>
        <v>17851.599999999999</v>
      </c>
      <c r="I58" s="14">
        <f t="shared" si="0"/>
        <v>53</v>
      </c>
      <c r="J58" s="14">
        <f>H58/($N$42+1)^(Таблица5[[#This Row],[День]]/365)</f>
        <v>17737.126183017834</v>
      </c>
      <c r="K58" s="14">
        <f>H58/($N$45+1)^(Таблица5[[#This Row],[День]]/365)</f>
        <v>17975.628943882504</v>
      </c>
      <c r="L58" s="14"/>
    </row>
    <row r="59" spans="3:12" x14ac:dyDescent="0.35">
      <c r="C59" s="7"/>
      <c r="D59" s="7">
        <v>42143</v>
      </c>
      <c r="E59" s="14">
        <v>-440</v>
      </c>
      <c r="F59" s="7">
        <v>42143</v>
      </c>
      <c r="G59">
        <f>VLOOKUP(D59,Таблица1[[Date]:[Close]],2,FALSE)</f>
        <v>68.010000000000005</v>
      </c>
      <c r="H59" s="14">
        <f>Таблица5[[#This Row],[Цена]]*E59</f>
        <v>-29924.400000000001</v>
      </c>
      <c r="I59" s="14">
        <f t="shared" si="0"/>
        <v>54</v>
      </c>
      <c r="J59" s="14">
        <f>H59/($N$42+1)^(Таблица5[[#This Row],[День]]/365)</f>
        <v>-29728.900329570082</v>
      </c>
      <c r="K59" s="14">
        <f>H59/($N$45+1)^(Таблица5[[#This Row],[День]]/365)</f>
        <v>-30136.244718280501</v>
      </c>
      <c r="L59" s="14"/>
    </row>
    <row r="60" spans="3:12" x14ac:dyDescent="0.35">
      <c r="C60" s="7"/>
      <c r="D60" s="7">
        <v>42151</v>
      </c>
      <c r="E60" s="14">
        <v>-20</v>
      </c>
      <c r="F60" s="7">
        <v>42151</v>
      </c>
      <c r="G60">
        <f>VLOOKUP(D60,Таблица1[[Date]:[Close]],2,FALSE)</f>
        <v>61.85</v>
      </c>
      <c r="H60" s="14">
        <f>Таблица5[[#This Row],[Цена]]*E60</f>
        <v>-1237</v>
      </c>
      <c r="I60" s="14">
        <f t="shared" si="0"/>
        <v>62</v>
      </c>
      <c r="J60" s="14">
        <f>H60/($N$42+1)^(Таблица5[[#This Row],[День]]/365)</f>
        <v>-1227.7257756994652</v>
      </c>
      <c r="K60" s="14">
        <f>H60/($N$45+1)^(Таблица5[[#This Row],[День]]/365)</f>
        <v>-1247.0597466795302</v>
      </c>
      <c r="L60" s="14"/>
    </row>
    <row r="61" spans="3:12" x14ac:dyDescent="0.35">
      <c r="C61" s="7"/>
      <c r="D61" s="7">
        <v>42157</v>
      </c>
      <c r="E61" s="14">
        <v>0</v>
      </c>
      <c r="F61" s="7">
        <v>42157</v>
      </c>
      <c r="G61">
        <f>VLOOKUP(D61,Таблица1[[Date]:[Close]],2,FALSE)</f>
        <v>59.66</v>
      </c>
      <c r="H61" s="14">
        <f>Таблица5[[#This Row],[Цена]]*E61</f>
        <v>0</v>
      </c>
      <c r="I61" s="14">
        <f t="shared" si="0"/>
        <v>68</v>
      </c>
      <c r="J61" s="14">
        <f>H61/($N$42+1)^(Таблица5[[#This Row],[День]]/365)</f>
        <v>0</v>
      </c>
      <c r="K61" s="14">
        <f>H61/($N$45+1)^(Таблица5[[#This Row],[День]]/365)</f>
        <v>0</v>
      </c>
      <c r="L61" s="14"/>
    </row>
    <row r="62" spans="3:12" x14ac:dyDescent="0.35">
      <c r="C62" s="7"/>
      <c r="D62" s="7">
        <v>42159</v>
      </c>
      <c r="E62" s="14">
        <v>-50</v>
      </c>
      <c r="F62" s="7">
        <v>42159</v>
      </c>
      <c r="G62">
        <f>VLOOKUP(D62,Таблица1[[Date]:[Close]],2,FALSE)</f>
        <v>63.31</v>
      </c>
      <c r="H62" s="14">
        <f>Таблица5[[#This Row],[Цена]]*E62</f>
        <v>-3165.5</v>
      </c>
      <c r="I62" s="14">
        <f t="shared" si="0"/>
        <v>70</v>
      </c>
      <c r="J62" s="14">
        <f>H62/($N$42+1)^(Таблица5[[#This Row],[День]]/365)</f>
        <v>-3138.717816222792</v>
      </c>
      <c r="K62" s="14">
        <f>H62/($N$45+1)^(Таблица5[[#This Row],[День]]/365)</f>
        <v>-3194.5799247879272</v>
      </c>
      <c r="L62" s="14"/>
    </row>
    <row r="63" spans="3:12" x14ac:dyDescent="0.35">
      <c r="C63" s="7"/>
      <c r="D63" s="7">
        <v>42165</v>
      </c>
      <c r="E63" s="14">
        <v>-180</v>
      </c>
      <c r="F63" s="7">
        <v>42165</v>
      </c>
      <c r="G63">
        <f>VLOOKUP(D63,Таблица1[[Date]:[Close]],2,FALSE)</f>
        <v>63</v>
      </c>
      <c r="H63" s="14">
        <f>Таблица5[[#This Row],[Цена]]*E63</f>
        <v>-11340</v>
      </c>
      <c r="I63" s="14">
        <f t="shared" si="0"/>
        <v>76</v>
      </c>
      <c r="J63" s="14">
        <f>H63/($N$42+1)^(Таблица5[[#This Row],[День]]/365)</f>
        <v>-11235.870360818255</v>
      </c>
      <c r="K63" s="14">
        <f>H63/($N$45+1)^(Таблица5[[#This Row],[День]]/365)</f>
        <v>-11453.148823605778</v>
      </c>
      <c r="L63" s="14"/>
    </row>
    <row r="64" spans="3:12" x14ac:dyDescent="0.35">
      <c r="C64" s="7"/>
      <c r="D64" s="7">
        <v>42171</v>
      </c>
      <c r="E64" s="14">
        <v>-60</v>
      </c>
      <c r="F64" s="7">
        <v>42171</v>
      </c>
      <c r="G64">
        <f>VLOOKUP(D64,Таблица1[[Date]:[Close]],2,FALSE)</f>
        <v>65.709999999999994</v>
      </c>
      <c r="H64" s="14">
        <f>Таблица5[[#This Row],[Цена]]*E64</f>
        <v>-3942.5999999999995</v>
      </c>
      <c r="I64" s="14">
        <f t="shared" si="0"/>
        <v>82</v>
      </c>
      <c r="J64" s="14">
        <f>H64/($N$42+1)^(Таблица5[[#This Row],[День]]/365)</f>
        <v>-3903.5531148898881</v>
      </c>
      <c r="K64" s="14">
        <f>H64/($N$45+1)^(Таблица5[[#This Row],[День]]/365)</f>
        <v>-3985.0610239970415</v>
      </c>
      <c r="L64" s="14"/>
    </row>
    <row r="65" spans="3:12" x14ac:dyDescent="0.35">
      <c r="C65" s="7"/>
      <c r="D65" s="7">
        <v>42178</v>
      </c>
      <c r="E65" s="14">
        <v>-120</v>
      </c>
      <c r="F65" s="7">
        <v>42178</v>
      </c>
      <c r="G65">
        <f>VLOOKUP(D65,Таблица1[[Date]:[Close]],2,FALSE)</f>
        <v>67.400000000000006</v>
      </c>
      <c r="H65" s="14">
        <f>Таблица5[[#This Row],[Цена]]*E65</f>
        <v>-8088.0000000000009</v>
      </c>
      <c r="I65" s="14">
        <f t="shared" si="0"/>
        <v>89</v>
      </c>
      <c r="J65" s="14">
        <f>H65/($N$42+1)^(Таблица5[[#This Row],[День]]/365)</f>
        <v>-8001.0965954676976</v>
      </c>
      <c r="K65" s="14">
        <f>H65/($N$45+1)^(Таблица5[[#This Row],[День]]/365)</f>
        <v>-8182.5853737794359</v>
      </c>
      <c r="L65" s="14"/>
    </row>
    <row r="66" spans="3:12" x14ac:dyDescent="0.35">
      <c r="C66" s="7"/>
      <c r="D66" s="7">
        <v>42180</v>
      </c>
      <c r="E66" s="14">
        <v>70</v>
      </c>
      <c r="F66" s="7">
        <v>42180</v>
      </c>
      <c r="G66">
        <f>VLOOKUP(D66,Таблица1[[Date]:[Close]],2,FALSE)</f>
        <v>66.05</v>
      </c>
      <c r="H66" s="14">
        <f>Таблица5[[#This Row],[Цена]]*E66</f>
        <v>4623.5</v>
      </c>
      <c r="I66" s="14">
        <f t="shared" si="0"/>
        <v>91</v>
      </c>
      <c r="J66" s="14">
        <f>H66/($N$42+1)^(Таблица5[[#This Row],[День]]/365)</f>
        <v>4572.7115128205887</v>
      </c>
      <c r="K66" s="14">
        <f>H66/($N$45+1)^(Таблица5[[#This Row],[День]]/365)</f>
        <v>4678.7919536779718</v>
      </c>
      <c r="L66" s="14"/>
    </row>
    <row r="67" spans="3:12" x14ac:dyDescent="0.35">
      <c r="C67" s="7"/>
      <c r="D67" s="7">
        <v>42184</v>
      </c>
      <c r="E67" s="14">
        <v>-480</v>
      </c>
      <c r="F67" s="7">
        <v>42184</v>
      </c>
      <c r="G67">
        <f>VLOOKUP(D67,Таблица1[[Date]:[Close]],2,FALSE)</f>
        <v>65.33</v>
      </c>
      <c r="H67" s="14">
        <f>Таблица5[[#This Row],[Цена]]*E67</f>
        <v>-31358.399999999998</v>
      </c>
      <c r="I67" s="14">
        <f t="shared" si="0"/>
        <v>95</v>
      </c>
      <c r="J67" s="14">
        <f>H67/($N$42+1)^(Таблица5[[#This Row],[День]]/365)</f>
        <v>-30998.87814830511</v>
      </c>
      <c r="K67" s="14">
        <f>H67/($N$45+1)^(Таблица5[[#This Row],[День]]/365)</f>
        <v>-31749.998375541632</v>
      </c>
      <c r="L67" s="14"/>
    </row>
    <row r="68" spans="3:12" x14ac:dyDescent="0.35">
      <c r="C68" s="7"/>
      <c r="D68" s="7">
        <v>42186</v>
      </c>
      <c r="E68" s="14">
        <v>-260</v>
      </c>
      <c r="F68" s="7">
        <v>42186</v>
      </c>
      <c r="G68">
        <f>VLOOKUP(D68,Таблица1[[Date]:[Close]],2,FALSE)</f>
        <v>66.16</v>
      </c>
      <c r="H68" s="14">
        <f>Таблица5[[#This Row],[Цена]]*E68</f>
        <v>-17201.599999999999</v>
      </c>
      <c r="I68" s="14">
        <f t="shared" si="0"/>
        <v>97</v>
      </c>
      <c r="J68" s="14">
        <f>H68/($N$42+1)^(Таблица5[[#This Row],[День]]/365)</f>
        <v>-17000.257360701311</v>
      </c>
      <c r="K68" s="14">
        <f>H68/($N$45+1)^(Таблица5[[#This Row],[День]]/365)</f>
        <v>-17420.961704950416</v>
      </c>
      <c r="L68" s="14"/>
    </row>
    <row r="69" spans="3:12" x14ac:dyDescent="0.35">
      <c r="C69" s="7"/>
      <c r="D69" s="7">
        <v>42191</v>
      </c>
      <c r="E69" s="14">
        <v>60</v>
      </c>
      <c r="F69" s="7">
        <v>42191</v>
      </c>
      <c r="G69">
        <f>VLOOKUP(D69,Таблица1[[Date]:[Close]],2,FALSE)</f>
        <v>65.7</v>
      </c>
      <c r="H69" s="14">
        <f>Таблица5[[#This Row],[Цена]]*E69</f>
        <v>3942</v>
      </c>
      <c r="I69" s="14">
        <f t="shared" si="0"/>
        <v>102</v>
      </c>
      <c r="J69" s="14">
        <f>H69/($N$42+1)^(Таблица5[[#This Row],[День]]/365)</f>
        <v>3893.4956769068112</v>
      </c>
      <c r="K69" s="14">
        <f>H69/($N$45+1)^(Таблица5[[#This Row],[День]]/365)</f>
        <v>3994.8785052637168</v>
      </c>
      <c r="L69" s="14"/>
    </row>
    <row r="70" spans="3:12" x14ac:dyDescent="0.35">
      <c r="C70" s="7"/>
      <c r="D70" s="7">
        <v>42192</v>
      </c>
      <c r="E70" s="14">
        <v>-40</v>
      </c>
      <c r="F70" s="7">
        <v>42192</v>
      </c>
      <c r="G70">
        <f>VLOOKUP(D70,Таблица1[[Date]:[Close]],2,FALSE)</f>
        <v>65.680000000000007</v>
      </c>
      <c r="H70" s="14">
        <f>Таблица5[[#This Row],[Цена]]*E70</f>
        <v>-2627.2000000000003</v>
      </c>
      <c r="I70" s="14">
        <f t="shared" si="0"/>
        <v>103</v>
      </c>
      <c r="J70" s="14">
        <f>H70/($N$42+1)^(Таблица5[[#This Row],[День]]/365)</f>
        <v>-2594.558679951479</v>
      </c>
      <c r="K70" s="14">
        <f>H70/($N$45+1)^(Таблица5[[#This Row],[День]]/365)</f>
        <v>-2662.7894412319965</v>
      </c>
      <c r="L70" s="14"/>
    </row>
    <row r="71" spans="3:12" x14ac:dyDescent="0.35">
      <c r="C71" s="7"/>
      <c r="D71" s="7">
        <v>42194</v>
      </c>
      <c r="E71" s="14">
        <v>-150</v>
      </c>
      <c r="F71" s="7">
        <v>42194</v>
      </c>
      <c r="G71">
        <f>VLOOKUP(D71,Таблица1[[Date]:[Close]],2,FALSE)</f>
        <v>65.72</v>
      </c>
      <c r="H71" s="14">
        <f>Таблица5[[#This Row],[Цена]]*E71</f>
        <v>-9858</v>
      </c>
      <c r="I71" s="14">
        <f t="shared" si="0"/>
        <v>105</v>
      </c>
      <c r="J71" s="14">
        <f>H71/($N$42+1)^(Таблица5[[#This Row],[День]]/365)</f>
        <v>-9733.1573834221253</v>
      </c>
      <c r="K71" s="14">
        <f>H71/($N$45+1)^(Таблица5[[#This Row],[День]]/365)</f>
        <v>-9994.1525518465278</v>
      </c>
      <c r="L71" s="14"/>
    </row>
    <row r="72" spans="3:12" x14ac:dyDescent="0.35">
      <c r="C72" s="7"/>
      <c r="D72" s="7">
        <v>42201</v>
      </c>
      <c r="E72" s="14">
        <v>-120</v>
      </c>
      <c r="F72" s="7">
        <v>42201</v>
      </c>
      <c r="G72">
        <f>VLOOKUP(D72,Таблица1[[Date]:[Close]],2,FALSE)</f>
        <v>68.84</v>
      </c>
      <c r="H72" s="14">
        <f>Таблица5[[#This Row],[Цена]]*E72</f>
        <v>-8260.8000000000011</v>
      </c>
      <c r="I72" s="14">
        <f t="shared" si="0"/>
        <v>112</v>
      </c>
      <c r="J72" s="14">
        <f>H72/($N$42+1)^(Таблица5[[#This Row],[День]]/365)</f>
        <v>-8149.2573950647684</v>
      </c>
      <c r="K72" s="14">
        <f>H72/($N$45+1)^(Таблица5[[#This Row],[День]]/365)</f>
        <v>-8382.5550109651158</v>
      </c>
      <c r="L72" s="14"/>
    </row>
    <row r="73" spans="3:12" x14ac:dyDescent="0.35">
      <c r="C73" s="7"/>
      <c r="D73" s="7">
        <v>42208</v>
      </c>
      <c r="E73" s="14">
        <v>-140</v>
      </c>
      <c r="F73" s="7">
        <v>42208</v>
      </c>
      <c r="G73">
        <f>VLOOKUP(D73,Таблица1[[Date]:[Close]],2,FALSE)</f>
        <v>73.19</v>
      </c>
      <c r="H73" s="14">
        <f>Таблица5[[#This Row],[Цена]]*E73</f>
        <v>-10246.6</v>
      </c>
      <c r="I73" s="14">
        <f t="shared" si="0"/>
        <v>119</v>
      </c>
      <c r="J73" s="14">
        <f>H73/($N$42+1)^(Таблица5[[#This Row],[День]]/365)</f>
        <v>-10099.65888690081</v>
      </c>
      <c r="K73" s="14">
        <f>H73/($N$45+1)^(Таблица5[[#This Row],[День]]/365)</f>
        <v>-10407.136033896852</v>
      </c>
      <c r="L73" s="14"/>
    </row>
    <row r="74" spans="3:12" x14ac:dyDescent="0.35">
      <c r="C74" s="7"/>
      <c r="D74" s="7">
        <v>42213</v>
      </c>
      <c r="E74" s="14">
        <v>-70</v>
      </c>
      <c r="F74" s="7">
        <v>42213</v>
      </c>
      <c r="G74">
        <f>VLOOKUP(D74,Таблица1[[Date]:[Close]],2,FALSE)</f>
        <v>74.12</v>
      </c>
      <c r="H74" s="14">
        <f>Таблица5[[#This Row],[Цена]]*E74</f>
        <v>-5188.4000000000005</v>
      </c>
      <c r="I74" s="14">
        <f t="shared" si="0"/>
        <v>124</v>
      </c>
      <c r="J74" s="14">
        <f>H74/($N$42+1)^(Таблица5[[#This Row],[День]]/365)</f>
        <v>-5110.8931202474787</v>
      </c>
      <c r="K74" s="14">
        <f>H74/($N$45+1)^(Таблица5[[#This Row],[День]]/365)</f>
        <v>-5273.1311563382924</v>
      </c>
      <c r="L74" s="14"/>
    </row>
    <row r="75" spans="3:12" x14ac:dyDescent="0.35">
      <c r="C75" s="7"/>
      <c r="D75" s="7">
        <v>42214</v>
      </c>
      <c r="E75" s="14">
        <v>270</v>
      </c>
      <c r="F75" s="7">
        <v>42214</v>
      </c>
      <c r="G75">
        <f>VLOOKUP(D75,Таблица1[[Date]:[Close]],2,FALSE)</f>
        <v>75.62</v>
      </c>
      <c r="H75" s="14">
        <f>Таблица5[[#This Row],[Цена]]*E75</f>
        <v>20417.400000000001</v>
      </c>
      <c r="I75" s="14">
        <f t="shared" si="0"/>
        <v>125</v>
      </c>
      <c r="J75" s="14">
        <f>H75/($N$42+1)^(Таблица5[[#This Row],[День]]/365)</f>
        <v>20109.953695754284</v>
      </c>
      <c r="K75" s="14">
        <f>H75/($N$45+1)^(Таблица5[[#This Row],[День]]/365)</f>
        <v>20753.545182906306</v>
      </c>
      <c r="L75" s="14"/>
    </row>
    <row r="76" spans="3:12" x14ac:dyDescent="0.35">
      <c r="C76" s="7"/>
      <c r="D76" s="7">
        <v>42220</v>
      </c>
      <c r="E76" s="14">
        <v>-70</v>
      </c>
      <c r="F76" s="7">
        <v>42220</v>
      </c>
      <c r="G76">
        <f>VLOOKUP(D76,Таблица1[[Date]:[Close]],2,FALSE)</f>
        <v>88.8</v>
      </c>
      <c r="H76" s="14">
        <f>Таблица5[[#This Row],[Цена]]*E76</f>
        <v>-6216</v>
      </c>
      <c r="I76" s="14">
        <f t="shared" si="0"/>
        <v>131</v>
      </c>
      <c r="J76" s="14">
        <f>H76/($N$42+1)^(Таблица5[[#This Row],[День]]/365)</f>
        <v>-6117.9419183297787</v>
      </c>
      <c r="K76" s="14">
        <f>H76/($N$45+1)^(Таблица5[[#This Row],[День]]/365)</f>
        <v>-6323.2925141790856</v>
      </c>
      <c r="L76" s="14"/>
    </row>
    <row r="77" spans="3:12" x14ac:dyDescent="0.35">
      <c r="C77" s="7"/>
      <c r="D77" s="7">
        <v>42233</v>
      </c>
      <c r="E77" s="14">
        <v>430</v>
      </c>
      <c r="F77" s="7">
        <v>42233</v>
      </c>
      <c r="G77">
        <f>VLOOKUP(D77,Таблица1[[Date]:[Close]],2,FALSE)</f>
        <v>106.45</v>
      </c>
      <c r="H77" s="14">
        <f>Таблица5[[#This Row],[Цена]]*E77</f>
        <v>45773.5</v>
      </c>
      <c r="I77" s="14">
        <f t="shared" si="0"/>
        <v>144</v>
      </c>
      <c r="J77" s="14">
        <f>H77/($N$42+1)^(Таблица5[[#This Row],[День]]/365)</f>
        <v>44980.385279059301</v>
      </c>
      <c r="K77" s="14">
        <f>H77/($N$45+1)^(Таблица5[[#This Row],[День]]/365)</f>
        <v>46642.727814361773</v>
      </c>
      <c r="L77" s="14"/>
    </row>
    <row r="78" spans="3:12" x14ac:dyDescent="0.35">
      <c r="C78" s="7"/>
      <c r="D78" s="7">
        <v>42236</v>
      </c>
      <c r="E78" s="14">
        <v>-250</v>
      </c>
      <c r="F78" s="7">
        <v>42236</v>
      </c>
      <c r="G78">
        <f>VLOOKUP(D78,Таблица1[[Date]:[Close]],2,FALSE)</f>
        <v>102.19</v>
      </c>
      <c r="H78" s="14">
        <f>Таблица5[[#This Row],[Цена]]*E78</f>
        <v>-25547.5</v>
      </c>
      <c r="I78" s="14">
        <f t="shared" si="0"/>
        <v>147</v>
      </c>
      <c r="J78" s="14">
        <f>H78/($N$42+1)^(Таблица5[[#This Row],[День]]/365)</f>
        <v>-25095.699923282406</v>
      </c>
      <c r="K78" s="14">
        <f>H78/($N$45+1)^(Таблица5[[#This Row],[День]]/365)</f>
        <v>-26042.845378956026</v>
      </c>
      <c r="L78" s="14"/>
    </row>
    <row r="79" spans="3:12" x14ac:dyDescent="0.35">
      <c r="C79" s="7"/>
      <c r="D79" s="7">
        <v>42243</v>
      </c>
      <c r="E79" s="14">
        <v>70</v>
      </c>
      <c r="F79" s="7">
        <v>42243</v>
      </c>
      <c r="G79">
        <f>VLOOKUP(D79,Таблица1[[Date]:[Close]],2,FALSE)</f>
        <v>98.2</v>
      </c>
      <c r="H79" s="14">
        <f>Таблица5[[#This Row],[Цена]]*E79</f>
        <v>6874</v>
      </c>
      <c r="I79" s="14">
        <f t="shared" si="0"/>
        <v>154</v>
      </c>
      <c r="J79" s="14">
        <f>H79/($N$42+1)^(Таблица5[[#This Row],[День]]/365)</f>
        <v>6746.7004507532183</v>
      </c>
      <c r="K79" s="14">
        <f>H79/($N$45+1)^(Таблица5[[#This Row],[День]]/365)</f>
        <v>7013.6920994938973</v>
      </c>
      <c r="L79" s="14"/>
    </row>
    <row r="80" spans="3:12" x14ac:dyDescent="0.35">
      <c r="C80" s="7"/>
      <c r="D80" s="7">
        <v>42257</v>
      </c>
      <c r="E80" s="14">
        <v>300</v>
      </c>
      <c r="F80" s="7">
        <v>42257</v>
      </c>
      <c r="G80">
        <f>VLOOKUP(D80,Таблица1[[Date]:[Close]],2,FALSE)</f>
        <v>95.37</v>
      </c>
      <c r="H80" s="14">
        <f>Таблица5[[#This Row],[Цена]]*E80</f>
        <v>28611</v>
      </c>
      <c r="I80" s="14">
        <f t="shared" si="0"/>
        <v>168</v>
      </c>
      <c r="J80" s="14">
        <f>H80/($N$42+1)^(Таблица5[[#This Row],[День]]/365)</f>
        <v>28033.474541409774</v>
      </c>
      <c r="K80" s="14">
        <f>H80/($N$45+1)^(Таблица5[[#This Row],[День]]/365)</f>
        <v>29245.866558414396</v>
      </c>
      <c r="L80" s="14"/>
    </row>
    <row r="81" spans="3:12" x14ac:dyDescent="0.35">
      <c r="C81" s="7"/>
      <c r="D81" s="7">
        <v>42261</v>
      </c>
      <c r="E81" s="14">
        <v>290</v>
      </c>
      <c r="F81" s="7">
        <v>42261</v>
      </c>
      <c r="G81">
        <f>VLOOKUP(D81,Таблица1[[Date]:[Close]],2,FALSE)</f>
        <v>96.68</v>
      </c>
      <c r="H81" s="14">
        <f>Таблица5[[#This Row],[Цена]]*E81</f>
        <v>28037.200000000001</v>
      </c>
      <c r="I81" s="14">
        <f t="shared" si="0"/>
        <v>172</v>
      </c>
      <c r="J81" s="14">
        <f>H81/($N$42+1)^(Таблица5[[#This Row],[День]]/365)</f>
        <v>27457.922268395698</v>
      </c>
      <c r="K81" s="14">
        <f>H81/($N$45+1)^(Таблица5[[#This Row],[День]]/365)</f>
        <v>28674.313941298191</v>
      </c>
      <c r="L81" s="14"/>
    </row>
    <row r="82" spans="3:12" x14ac:dyDescent="0.35">
      <c r="C82" s="7"/>
      <c r="D82" s="7">
        <v>42262</v>
      </c>
      <c r="E82" s="14">
        <v>200</v>
      </c>
      <c r="F82" s="7">
        <v>42262</v>
      </c>
      <c r="G82">
        <f>VLOOKUP(D82,Таблица1[[Date]:[Close]],2,FALSE)</f>
        <v>100.29</v>
      </c>
      <c r="H82" s="14">
        <f>Таблица5[[#This Row],[Цена]]*E82</f>
        <v>20058</v>
      </c>
      <c r="I82" s="14">
        <f t="shared" si="0"/>
        <v>173</v>
      </c>
      <c r="J82" s="14">
        <f>H82/($N$42+1)^(Таблица5[[#This Row],[День]]/365)</f>
        <v>19641.196639435482</v>
      </c>
      <c r="K82" s="14">
        <f>H82/($N$45+1)^(Таблица5[[#This Row],[День]]/365)</f>
        <v>20516.475598307807</v>
      </c>
      <c r="L82" s="14"/>
    </row>
    <row r="83" spans="3:12" x14ac:dyDescent="0.35">
      <c r="C83" s="7"/>
      <c r="D83" s="7">
        <v>42270</v>
      </c>
      <c r="E83" s="14">
        <v>340</v>
      </c>
      <c r="F83" s="7">
        <v>42270</v>
      </c>
      <c r="G83">
        <f>VLOOKUP(D83,Таблица1[[Date]:[Close]],2,FALSE)</f>
        <v>102.4</v>
      </c>
      <c r="H83" s="14">
        <f>Таблица5[[#This Row],[Цена]]*E83</f>
        <v>34816</v>
      </c>
      <c r="I83" s="14">
        <f t="shared" si="0"/>
        <v>181</v>
      </c>
      <c r="J83" s="14">
        <f>H83/($N$42+1)^(Таблица5[[#This Row],[День]]/365)</f>
        <v>34059.437474713166</v>
      </c>
      <c r="K83" s="14">
        <f>H83/($N$45+1)^(Таблица5[[#This Row],[День]]/365)</f>
        <v>35649.043650260246</v>
      </c>
      <c r="L83" s="14"/>
    </row>
    <row r="84" spans="3:12" x14ac:dyDescent="0.35">
      <c r="C84" s="7"/>
      <c r="D84" s="7">
        <v>42278</v>
      </c>
      <c r="E84" s="14">
        <v>170</v>
      </c>
      <c r="F84" s="7">
        <v>42278</v>
      </c>
      <c r="G84">
        <f>VLOOKUP(D84,Таблица1[[Date]:[Close]],2,FALSE)</f>
        <v>89.21</v>
      </c>
      <c r="H84" s="14">
        <f>Таблица5[[#This Row],[Цена]]*E84</f>
        <v>15165.699999999999</v>
      </c>
      <c r="I84" s="14">
        <f t="shared" si="0"/>
        <v>189</v>
      </c>
      <c r="J84" s="14">
        <f>H84/($N$42+1)^(Таблица5[[#This Row],[День]]/365)</f>
        <v>14821.745044074014</v>
      </c>
      <c r="K84" s="14">
        <f>H84/($N$45+1)^(Таблица5[[#This Row],[День]]/365)</f>
        <v>15544.807545404125</v>
      </c>
      <c r="L84" s="14"/>
    </row>
    <row r="85" spans="3:12" x14ac:dyDescent="0.35">
      <c r="C85" s="7"/>
      <c r="D85" s="7">
        <v>42286</v>
      </c>
      <c r="E85" s="14">
        <v>170</v>
      </c>
      <c r="F85" s="7">
        <v>42286</v>
      </c>
      <c r="G85">
        <f>VLOOKUP(D85,Таблица1[[Date]:[Close]],2,FALSE)</f>
        <v>83.63</v>
      </c>
      <c r="H85" s="14">
        <f>Таблица5[[#This Row],[Цена]]*E85</f>
        <v>14217.099999999999</v>
      </c>
      <c r="I85" s="14">
        <f t="shared" si="0"/>
        <v>197</v>
      </c>
      <c r="J85" s="14">
        <f>H85/($N$42+1)^(Таблица5[[#This Row],[День]]/365)</f>
        <v>13881.173307169463</v>
      </c>
      <c r="K85" s="14">
        <f>H85/($N$45+1)^(Таблица5[[#This Row],[День]]/365)</f>
        <v>14587.732330801622</v>
      </c>
      <c r="L85" s="14"/>
    </row>
    <row r="86" spans="3:12" x14ac:dyDescent="0.35">
      <c r="C86" s="7"/>
      <c r="D86" s="7">
        <v>42291</v>
      </c>
      <c r="E86" s="14">
        <v>-150</v>
      </c>
      <c r="F86" s="7">
        <v>42291</v>
      </c>
      <c r="G86">
        <f>VLOOKUP(D86,Таблица1[[Date]:[Close]],2,FALSE)</f>
        <v>85.59</v>
      </c>
      <c r="H86" s="14">
        <f>Таблица5[[#This Row],[Цена]]*E86</f>
        <v>-12838.5</v>
      </c>
      <c r="I86" s="14">
        <f t="shared" si="0"/>
        <v>202</v>
      </c>
      <c r="J86" s="14">
        <f>H86/($N$42+1)^(Таблица5[[#This Row],[День]]/365)</f>
        <v>-12527.542046461464</v>
      </c>
      <c r="K86" s="14">
        <f>H86/($N$45+1)^(Таблица5[[#This Row],[День]]/365)</f>
        <v>-13181.800285480776</v>
      </c>
      <c r="L86" s="14"/>
    </row>
    <row r="87" spans="3:12" x14ac:dyDescent="0.35">
      <c r="C87" s="7"/>
      <c r="D87" s="7">
        <v>42292</v>
      </c>
      <c r="E87" s="14">
        <v>-310</v>
      </c>
      <c r="F87" s="7">
        <v>42292</v>
      </c>
      <c r="G87">
        <f>VLOOKUP(D87,Таблица1[[Date]:[Close]],2,FALSE)</f>
        <v>92.83</v>
      </c>
      <c r="H87" s="14">
        <f>Таблица5[[#This Row],[Цена]]*E87</f>
        <v>-28777.3</v>
      </c>
      <c r="I87" s="14">
        <f t="shared" si="0"/>
        <v>203</v>
      </c>
      <c r="J87" s="14">
        <f>H87/($N$42+1)^(Таблица5[[#This Row],[День]]/365)</f>
        <v>-28076.884340382421</v>
      </c>
      <c r="K87" s="14">
        <f>H87/($N$45+1)^(Таблица5[[#This Row],[День]]/365)</f>
        <v>-29550.662455294489</v>
      </c>
      <c r="L87" s="14"/>
    </row>
    <row r="88" spans="3:12" x14ac:dyDescent="0.35">
      <c r="C88" s="7"/>
      <c r="D88" s="7">
        <v>42297</v>
      </c>
      <c r="E88" s="14">
        <v>-260</v>
      </c>
      <c r="F88" s="7">
        <v>42297</v>
      </c>
      <c r="G88">
        <f>VLOOKUP(D88,Таблица1[[Date]:[Close]],2,FALSE)</f>
        <v>94.42</v>
      </c>
      <c r="H88" s="14">
        <f>Таблица5[[#This Row],[Цена]]*E88</f>
        <v>-24549.200000000001</v>
      </c>
      <c r="I88" s="14">
        <f t="shared" si="0"/>
        <v>208</v>
      </c>
      <c r="J88" s="14">
        <f>H88/($N$42+1)^(Таблица5[[#This Row],[День]]/365)</f>
        <v>-23937.160848107269</v>
      </c>
      <c r="K88" s="14">
        <f>H88/($N$45+1)^(Таблица5[[#This Row],[День]]/365)</f>
        <v>-25225.407764168438</v>
      </c>
      <c r="L88" s="14"/>
    </row>
    <row r="89" spans="3:12" x14ac:dyDescent="0.35">
      <c r="C89" s="7"/>
      <c r="D89" s="7">
        <v>42310</v>
      </c>
      <c r="E89" s="14">
        <v>-50</v>
      </c>
      <c r="F89" s="7">
        <v>42310</v>
      </c>
      <c r="G89">
        <f>VLOOKUP(D89,Таблица1[[Date]:[Close]],2,FALSE)</f>
        <v>76.5</v>
      </c>
      <c r="H89" s="14">
        <f>Таблица5[[#This Row],[Цена]]*E89</f>
        <v>-3825</v>
      </c>
      <c r="I89" s="14">
        <f t="shared" si="0"/>
        <v>221</v>
      </c>
      <c r="J89" s="14">
        <f>H89/($N$42+1)^(Таблица5[[#This Row],[День]]/365)</f>
        <v>-3723.7579154471387</v>
      </c>
      <c r="K89" s="14">
        <f>H89/($N$45+1)^(Таблица5[[#This Row],[День]]/365)</f>
        <v>-3937.0401511393998</v>
      </c>
      <c r="L89" s="14"/>
    </row>
    <row r="90" spans="3:12" x14ac:dyDescent="0.35">
      <c r="C90" s="7"/>
      <c r="D90" s="7">
        <v>42340</v>
      </c>
      <c r="E90" s="14">
        <v>-180</v>
      </c>
      <c r="F90" s="7">
        <v>42340</v>
      </c>
      <c r="G90">
        <f>VLOOKUP(D90,Таблица1[[Date]:[Close]],2,FALSE)</f>
        <v>84.72</v>
      </c>
      <c r="H90" s="14">
        <f>Таблица5[[#This Row],[Цена]]*E90</f>
        <v>-15249.6</v>
      </c>
      <c r="I90" s="14">
        <f t="shared" si="0"/>
        <v>251</v>
      </c>
      <c r="J90" s="14">
        <f>H90/($N$42+1)^(Таблица5[[#This Row],[День]]/365)</f>
        <v>-14792.003609361858</v>
      </c>
      <c r="K90" s="14">
        <f>H90/($N$45+1)^(Таблица5[[#This Row],[День]]/365)</f>
        <v>-15757.920403530068</v>
      </c>
      <c r="L90" s="14"/>
    </row>
    <row r="91" spans="3:12" x14ac:dyDescent="0.35">
      <c r="C91" s="7"/>
      <c r="D91" s="7">
        <v>42342</v>
      </c>
      <c r="E91" s="14">
        <v>-440</v>
      </c>
      <c r="F91" s="7">
        <v>42342</v>
      </c>
      <c r="G91">
        <f>VLOOKUP(D91,Таблица1[[Date]:[Close]],2,FALSE)</f>
        <v>80.5</v>
      </c>
      <c r="H91" s="14">
        <f>Таблица5[[#This Row],[Цена]]*E91</f>
        <v>-35420</v>
      </c>
      <c r="I91" s="14">
        <f t="shared" si="0"/>
        <v>253</v>
      </c>
      <c r="J91" s="14">
        <f>H91/($N$42+1)^(Таблица5[[#This Row],[День]]/365)</f>
        <v>-34348.808671345694</v>
      </c>
      <c r="K91" s="14">
        <f>H91/($N$45+1)^(Таблица5[[#This Row],[День]]/365)</f>
        <v>-36610.231644880543</v>
      </c>
      <c r="L91" s="14"/>
    </row>
    <row r="92" spans="3:12" x14ac:dyDescent="0.35">
      <c r="C92" s="7"/>
      <c r="D92" s="7">
        <v>42345</v>
      </c>
      <c r="E92" s="14">
        <v>440</v>
      </c>
      <c r="F92" s="7">
        <v>42345</v>
      </c>
      <c r="G92">
        <f>VLOOKUP(D92,Таблица1[[Date]:[Close]],2,FALSE)</f>
        <v>79.819999999999993</v>
      </c>
      <c r="H92" s="14">
        <f>Таблица5[[#This Row],[Цена]]*E92</f>
        <v>35120.799999999996</v>
      </c>
      <c r="I92" s="14">
        <f t="shared" si="0"/>
        <v>256</v>
      </c>
      <c r="J92" s="14">
        <f>H92/($N$42+1)^(Таблица5[[#This Row],[День]]/365)</f>
        <v>34046.25731927278</v>
      </c>
      <c r="K92" s="14">
        <f>H92/($N$45+1)^(Таблица5[[#This Row],[День]]/365)</f>
        <v>36315.207038048189</v>
      </c>
      <c r="L92" s="14"/>
    </row>
    <row r="93" spans="3:12" x14ac:dyDescent="0.35">
      <c r="C93" s="7"/>
      <c r="D93" s="7">
        <v>42353</v>
      </c>
      <c r="E93" s="14">
        <v>-310</v>
      </c>
      <c r="F93" s="7">
        <v>42353</v>
      </c>
      <c r="G93">
        <f>VLOOKUP(D93,Таблица1[[Date]:[Close]],2,FALSE)</f>
        <v>84.43</v>
      </c>
      <c r="H93" s="14">
        <f>Таблица5[[#This Row],[Цена]]*E93</f>
        <v>-26173.300000000003</v>
      </c>
      <c r="I93" s="14">
        <f t="shared" si="0"/>
        <v>264</v>
      </c>
      <c r="J93" s="14">
        <f>H93/($N$42+1)^(Таблица5[[#This Row],[День]]/365)</f>
        <v>-25347.885746047068</v>
      </c>
      <c r="K93" s="14">
        <f>H93/($N$45+1)^(Таблица5[[#This Row],[День]]/365)</f>
        <v>-27091.714269207241</v>
      </c>
      <c r="L93" s="14"/>
    </row>
    <row r="94" spans="3:12" x14ac:dyDescent="0.35">
      <c r="C94" s="7"/>
      <c r="D94" s="7">
        <v>42356</v>
      </c>
      <c r="E94" s="14">
        <v>370</v>
      </c>
      <c r="F94" s="7">
        <v>42356</v>
      </c>
      <c r="G94">
        <f>VLOOKUP(D94,Таблица1[[Date]:[Close]],2,FALSE)</f>
        <v>87.6</v>
      </c>
      <c r="H94" s="14">
        <f>Таблица5[[#This Row],[Цена]]*E94</f>
        <v>32411.999999999996</v>
      </c>
      <c r="I94" s="14">
        <f t="shared" si="0"/>
        <v>267</v>
      </c>
      <c r="J94" s="14">
        <f>H94/($N$42+1)^(Таблица5[[#This Row],[День]]/365)</f>
        <v>31378.410715341124</v>
      </c>
      <c r="K94" s="14">
        <f>H94/($N$45+1)^(Таблица5[[#This Row],[День]]/365)</f>
        <v>33562.479537013358</v>
      </c>
      <c r="L94" s="14"/>
    </row>
    <row r="95" spans="3:12" x14ac:dyDescent="0.35">
      <c r="C95" s="7"/>
      <c r="D95" s="7">
        <v>42362</v>
      </c>
      <c r="E95" s="14">
        <v>-260</v>
      </c>
      <c r="F95" s="7">
        <v>42362</v>
      </c>
      <c r="G95">
        <f>VLOOKUP(D95,Таблица1[[Date]:[Close]],2,FALSE)</f>
        <v>90.33</v>
      </c>
      <c r="H95" s="14">
        <f>Таблица5[[#This Row],[Цена]]*E95</f>
        <v>-23485.8</v>
      </c>
      <c r="I95" s="14">
        <f t="shared" si="0"/>
        <v>273</v>
      </c>
      <c r="J95" s="14">
        <f>H95/($N$42+1)^(Таблица5[[#This Row],[День]]/365)</f>
        <v>-22720.306282165959</v>
      </c>
      <c r="K95" s="14">
        <f>H95/($N$45+1)^(Таблица5[[#This Row],[День]]/365)</f>
        <v>-24338.50933471285</v>
      </c>
      <c r="L95" s="14"/>
    </row>
    <row r="96" spans="3:12" x14ac:dyDescent="0.35">
      <c r="C96" s="7"/>
      <c r="D96" s="7">
        <v>42367</v>
      </c>
      <c r="E96" s="14">
        <v>-50</v>
      </c>
      <c r="F96" s="7">
        <v>42367</v>
      </c>
      <c r="G96">
        <f>VLOOKUP(D96,Таблица1[[Date]:[Close]],2,FALSE)</f>
        <v>92.83</v>
      </c>
      <c r="H96" s="14">
        <f>Таблица5[[#This Row],[Цена]]*E96</f>
        <v>-4641.5</v>
      </c>
      <c r="I96" s="14">
        <f t="shared" si="0"/>
        <v>278</v>
      </c>
      <c r="J96" s="14">
        <f>H96/($N$42+1)^(Таблица5[[#This Row],[День]]/365)</f>
        <v>-4487.4911338293614</v>
      </c>
      <c r="K96" s="14">
        <f>H96/($N$45+1)^(Таблица5[[#This Row],[День]]/365)</f>
        <v>-4813.1638508772794</v>
      </c>
      <c r="L96" s="14"/>
    </row>
    <row r="97" spans="3:12" x14ac:dyDescent="0.35">
      <c r="C97" s="7"/>
      <c r="D97" s="7">
        <v>42369</v>
      </c>
      <c r="E97" s="14">
        <v>-300</v>
      </c>
      <c r="F97" s="7">
        <v>42369</v>
      </c>
      <c r="G97">
        <f>VLOOKUP(D97,Таблица1[[Date]:[Close]],2,FALSE)</f>
        <v>90.28</v>
      </c>
      <c r="H97" s="14">
        <f>Таблица5[[#This Row],[Цена]]*E97</f>
        <v>-27084</v>
      </c>
      <c r="I97" s="14">
        <f t="shared" si="0"/>
        <v>280</v>
      </c>
      <c r="J97" s="14">
        <f>H97/($N$42+1)^(Таблица5[[#This Row],[День]]/365)</f>
        <v>-26178.974133551583</v>
      </c>
      <c r="K97" s="14">
        <f>H97/($N$45+1)^(Таблица5[[#This Row],[День]]/365)</f>
        <v>-28093.028924905146</v>
      </c>
      <c r="L97" s="14"/>
    </row>
    <row r="98" spans="3:12" x14ac:dyDescent="0.35">
      <c r="C98" s="7"/>
      <c r="D98" s="7">
        <v>42380</v>
      </c>
      <c r="E98" s="14">
        <v>-120</v>
      </c>
      <c r="F98" s="7">
        <v>42380</v>
      </c>
      <c r="G98">
        <f>VLOOKUP(D98,Таблица1[[Date]:[Close]],2,FALSE)</f>
        <v>85</v>
      </c>
      <c r="H98" s="14">
        <f>Таблица5[[#This Row],[Цена]]*E98</f>
        <v>-10200</v>
      </c>
      <c r="I98" s="14">
        <f t="shared" si="0"/>
        <v>291</v>
      </c>
      <c r="J98" s="14">
        <f>H98/($N$42+1)^(Таблица5[[#This Row],[День]]/365)</f>
        <v>-9846.0066866863217</v>
      </c>
      <c r="K98" s="14">
        <f>H98/($N$45+1)^(Таблица5[[#This Row],[День]]/365)</f>
        <v>-10595.220917107528</v>
      </c>
      <c r="L98" s="14"/>
    </row>
    <row r="99" spans="3:12" x14ac:dyDescent="0.35">
      <c r="C99" s="7"/>
      <c r="D99" s="7">
        <v>42384</v>
      </c>
      <c r="E99" s="14">
        <v>-250</v>
      </c>
      <c r="F99" s="7">
        <v>42384</v>
      </c>
      <c r="G99">
        <f>VLOOKUP(D99,Таблица1[[Date]:[Close]],2,FALSE)</f>
        <v>87.41</v>
      </c>
      <c r="H99" s="14">
        <f>Таблица5[[#This Row],[Цена]]*E99</f>
        <v>-21852.5</v>
      </c>
      <c r="I99" s="14">
        <f t="shared" si="0"/>
        <v>295</v>
      </c>
      <c r="J99" s="14">
        <f>H99/($N$42+1)^(Таблица5[[#This Row],[День]]/365)</f>
        <v>-21083.864855797456</v>
      </c>
      <c r="K99" s="14">
        <f>H99/($N$45+1)^(Таблица5[[#This Row],[День]]/365)</f>
        <v>-22711.086586511909</v>
      </c>
      <c r="L99" s="14"/>
    </row>
    <row r="100" spans="3:12" x14ac:dyDescent="0.35">
      <c r="C100" s="7"/>
      <c r="D100" s="7">
        <v>42389</v>
      </c>
      <c r="E100" s="14">
        <v>-490</v>
      </c>
      <c r="F100" s="7">
        <v>42389</v>
      </c>
      <c r="G100">
        <f>VLOOKUP(D100,Таблица1[[Date]:[Close]],2,FALSE)</f>
        <v>83.17</v>
      </c>
      <c r="H100" s="14">
        <f>Таблица5[[#This Row],[Цена]]*E100</f>
        <v>-40753.300000000003</v>
      </c>
      <c r="I100" s="14">
        <f t="shared" si="0"/>
        <v>300</v>
      </c>
      <c r="J100" s="14">
        <f>H100/($N$42+1)^(Таблица5[[#This Row],[День]]/365)</f>
        <v>-39295.996073918373</v>
      </c>
      <c r="K100" s="14">
        <f>H100/($N$45+1)^(Таблица5[[#This Row],[День]]/365)</f>
        <v>-42382.174957768031</v>
      </c>
      <c r="L100" s="14"/>
    </row>
    <row r="101" spans="3:12" x14ac:dyDescent="0.35">
      <c r="C101" s="7"/>
      <c r="D101" s="7">
        <v>42391</v>
      </c>
      <c r="E101" s="14">
        <v>70</v>
      </c>
      <c r="F101" s="7">
        <v>42391</v>
      </c>
      <c r="G101">
        <f>VLOOKUP(D101,Таблица1[[Date]:[Close]],2,FALSE)</f>
        <v>86.68</v>
      </c>
      <c r="H101" s="14">
        <f>Таблица5[[#This Row],[Цена]]*E101</f>
        <v>6067.6</v>
      </c>
      <c r="I101" s="14">
        <f t="shared" si="0"/>
        <v>302</v>
      </c>
      <c r="J101" s="14">
        <f>H101/($N$42+1)^(Таблица5[[#This Row],[День]]/365)</f>
        <v>5849.2075650966253</v>
      </c>
      <c r="K101" s="14">
        <f>H101/($N$45+1)^(Таблица5[[#This Row],[День]]/365)</f>
        <v>6311.7657268059502</v>
      </c>
      <c r="L101" s="14"/>
    </row>
    <row r="102" spans="3:12" x14ac:dyDescent="0.35">
      <c r="C102" s="7"/>
      <c r="D102" s="7">
        <v>42394</v>
      </c>
      <c r="E102" s="14">
        <v>360</v>
      </c>
      <c r="F102" s="7">
        <v>42394</v>
      </c>
      <c r="G102">
        <f>VLOOKUP(D102,Таблица1[[Date]:[Close]],2,FALSE)</f>
        <v>89.29</v>
      </c>
      <c r="H102" s="14">
        <f>Таблица5[[#This Row],[Цена]]*E102</f>
        <v>32144.400000000001</v>
      </c>
      <c r="I102" s="14">
        <f t="shared" si="0"/>
        <v>305</v>
      </c>
      <c r="J102" s="14">
        <f>H102/($N$42+1)^(Таблица5[[#This Row],[День]]/365)</f>
        <v>30976.137918600223</v>
      </c>
      <c r="K102" s="14">
        <f>H102/($N$45+1)^(Таблица5[[#This Row],[День]]/365)</f>
        <v>33451.027049724464</v>
      </c>
      <c r="L102" s="14"/>
    </row>
    <row r="103" spans="3:12" x14ac:dyDescent="0.35">
      <c r="C103" s="7"/>
      <c r="D103" s="7">
        <v>42396</v>
      </c>
      <c r="E103" s="14">
        <v>30</v>
      </c>
      <c r="F103" s="7">
        <v>42396</v>
      </c>
      <c r="G103">
        <f>VLOOKUP(D103,Таблица1[[Date]:[Close]],2,FALSE)</f>
        <v>83.35</v>
      </c>
      <c r="H103" s="14">
        <f>Таблица5[[#This Row],[Цена]]*E103</f>
        <v>2500.5</v>
      </c>
      <c r="I103" s="14">
        <f t="shared" si="0"/>
        <v>307</v>
      </c>
      <c r="J103" s="14">
        <f>H103/($N$42+1)^(Таблица5[[#This Row],[День]]/365)</f>
        <v>2409.036468993419</v>
      </c>
      <c r="K103" s="14">
        <f>H103/($N$45+1)^(Таблица5[[#This Row],[День]]/365)</f>
        <v>2602.8219548776406</v>
      </c>
      <c r="L103" s="14"/>
    </row>
    <row r="104" spans="3:12" x14ac:dyDescent="0.35">
      <c r="C104" s="7"/>
      <c r="D104" s="7">
        <v>42401</v>
      </c>
      <c r="E104" s="14">
        <v>130</v>
      </c>
      <c r="F104" s="7">
        <v>42401</v>
      </c>
      <c r="G104">
        <f>VLOOKUP(D104,Таблица1[[Date]:[Close]],2,FALSE)</f>
        <v>85.46</v>
      </c>
      <c r="H104" s="14">
        <f>Таблица5[[#This Row],[Цена]]*E104</f>
        <v>11109.8</v>
      </c>
      <c r="I104" s="14">
        <f t="shared" si="0"/>
        <v>312</v>
      </c>
      <c r="J104" s="14">
        <f>H104/($N$42+1)^(Таблица5[[#This Row],[День]]/365)</f>
        <v>10696.930689663952</v>
      </c>
      <c r="K104" s="14">
        <f>H104/($N$45+1)^(Таблица5[[#This Row],[День]]/365)</f>
        <v>11571.975821872416</v>
      </c>
      <c r="L104" s="14"/>
    </row>
    <row r="105" spans="3:12" x14ac:dyDescent="0.35">
      <c r="C105" s="7"/>
      <c r="D105" s="7">
        <v>42402</v>
      </c>
      <c r="E105" s="14">
        <v>120</v>
      </c>
      <c r="F105" s="7">
        <v>42402</v>
      </c>
      <c r="G105">
        <f>VLOOKUP(D105,Таблица1[[Date]:[Close]],2,FALSE)</f>
        <v>84.48</v>
      </c>
      <c r="H105" s="14">
        <f>Таблица5[[#This Row],[Цена]]*E105</f>
        <v>10137.6</v>
      </c>
      <c r="I105" s="14">
        <f t="shared" si="0"/>
        <v>313</v>
      </c>
      <c r="J105" s="14">
        <f>H105/($N$42+1)^(Таблица5[[#This Row],[День]]/365)</f>
        <v>9759.6754845207652</v>
      </c>
      <c r="K105" s="14">
        <f>H105/($N$45+1)^(Таблица5[[#This Row],[День]]/365)</f>
        <v>10560.711117275701</v>
      </c>
      <c r="L105" s="14"/>
    </row>
    <row r="106" spans="3:12" x14ac:dyDescent="0.35">
      <c r="C106" s="7"/>
      <c r="D106" s="7">
        <v>42417</v>
      </c>
      <c r="E106" s="14">
        <v>-490</v>
      </c>
      <c r="F106" s="7">
        <v>42417</v>
      </c>
      <c r="G106">
        <f>VLOOKUP(D106,Таблица1[[Date]:[Close]],2,FALSE)</f>
        <v>77.45</v>
      </c>
      <c r="H106" s="14">
        <f>Таблица5[[#This Row],[Цена]]*E106</f>
        <v>-37950.5</v>
      </c>
      <c r="I106" s="14">
        <f t="shared" si="0"/>
        <v>328</v>
      </c>
      <c r="J106" s="14">
        <f>H106/($N$42+1)^(Таблица5[[#This Row],[День]]/365)</f>
        <v>-36469.264461235281</v>
      </c>
      <c r="K106" s="14">
        <f>H106/($N$45+1)^(Таблица5[[#This Row],[День]]/365)</f>
        <v>-39611.978685799579</v>
      </c>
      <c r="L106" s="14"/>
    </row>
    <row r="107" spans="3:12" x14ac:dyDescent="0.35">
      <c r="C107" s="7"/>
      <c r="D107" s="7">
        <v>42419</v>
      </c>
      <c r="E107" s="14">
        <v>460</v>
      </c>
      <c r="F107" s="7">
        <v>42419</v>
      </c>
      <c r="G107">
        <f>VLOOKUP(D107,Таблица1[[Date]:[Close]],2,FALSE)</f>
        <v>81.319999999999993</v>
      </c>
      <c r="H107" s="14">
        <f>Таблица5[[#This Row],[Цена]]*E107</f>
        <v>37407.199999999997</v>
      </c>
      <c r="I107" s="14">
        <f t="shared" ref="I107:I170" si="1">D107-$D$43</f>
        <v>330</v>
      </c>
      <c r="J107" s="14">
        <f>H107/($N$42+1)^(Таблица5[[#This Row],[День]]/365)</f>
        <v>35938.444334035979</v>
      </c>
      <c r="K107" s="14">
        <f>H107/($N$45+1)^(Таблица5[[#This Row],[День]]/365)</f>
        <v>39055.095664977773</v>
      </c>
      <c r="L107" s="14"/>
    </row>
    <row r="108" spans="3:12" x14ac:dyDescent="0.35">
      <c r="C108" s="7"/>
      <c r="D108" s="7">
        <v>42424</v>
      </c>
      <c r="E108" s="14">
        <v>20</v>
      </c>
      <c r="F108" s="7">
        <v>42424</v>
      </c>
      <c r="G108">
        <f>VLOOKUP(D108,Таблица1[[Date]:[Close]],2,FALSE)</f>
        <v>80.89</v>
      </c>
      <c r="H108" s="14">
        <f>Таблица5[[#This Row],[Цена]]*E108</f>
        <v>1617.8</v>
      </c>
      <c r="I108" s="14">
        <f t="shared" si="1"/>
        <v>335</v>
      </c>
      <c r="J108" s="14">
        <f>H108/($N$42+1)^(Таблица5[[#This Row],[День]]/365)</f>
        <v>1553.3357178799022</v>
      </c>
      <c r="K108" s="14">
        <f>H108/($N$45+1)^(Таблица5[[#This Row],[День]]/365)</f>
        <v>1690.172416156031</v>
      </c>
      <c r="L108" s="14"/>
    </row>
    <row r="109" spans="3:12" x14ac:dyDescent="0.35">
      <c r="C109" s="7"/>
      <c r="D109" s="7">
        <v>42426</v>
      </c>
      <c r="E109" s="14">
        <v>-240</v>
      </c>
      <c r="F109" s="7">
        <v>42426</v>
      </c>
      <c r="G109">
        <f>VLOOKUP(D109,Таблица1[[Date]:[Close]],2,FALSE)</f>
        <v>80.650000000000006</v>
      </c>
      <c r="H109" s="14">
        <f>Таблица5[[#This Row],[Цена]]*E109</f>
        <v>-19356</v>
      </c>
      <c r="I109" s="14">
        <f t="shared" si="1"/>
        <v>337</v>
      </c>
      <c r="J109" s="14">
        <f>H109/($N$42+1)^(Таблица5[[#This Row],[День]]/365)</f>
        <v>-18580.212691899414</v>
      </c>
      <c r="K109" s="14">
        <f>H109/($N$45+1)^(Таблица5[[#This Row],[День]]/365)</f>
        <v>-20227.176391866567</v>
      </c>
      <c r="L109" s="14"/>
    </row>
    <row r="110" spans="3:12" x14ac:dyDescent="0.35">
      <c r="C110" s="7"/>
      <c r="D110" s="7">
        <v>42432</v>
      </c>
      <c r="E110" s="14">
        <v>-300</v>
      </c>
      <c r="F110" s="7">
        <v>42432</v>
      </c>
      <c r="G110">
        <f>VLOOKUP(D110,Таблица1[[Date]:[Close]],2,FALSE)</f>
        <v>83.06</v>
      </c>
      <c r="H110" s="14">
        <f>Таблица5[[#This Row],[Цена]]*E110</f>
        <v>-24918</v>
      </c>
      <c r="I110" s="14">
        <f t="shared" si="1"/>
        <v>343</v>
      </c>
      <c r="J110" s="14">
        <f>H110/($N$42+1)^(Таблица5[[#This Row],[День]]/365)</f>
        <v>-23901.874382667465</v>
      </c>
      <c r="K110" s="14">
        <f>H110/($N$45+1)^(Таблица5[[#This Row],[День]]/365)</f>
        <v>-26059.929650453218</v>
      </c>
      <c r="L110" s="14"/>
    </row>
    <row r="111" spans="3:12" x14ac:dyDescent="0.35">
      <c r="C111" s="7"/>
      <c r="D111" s="7">
        <v>42433</v>
      </c>
      <c r="E111" s="14">
        <v>60</v>
      </c>
      <c r="F111" s="7">
        <v>42433</v>
      </c>
      <c r="G111">
        <f>VLOOKUP(D111,Таблица1[[Date]:[Close]],2,FALSE)</f>
        <v>84</v>
      </c>
      <c r="H111" s="14">
        <f>Таблица5[[#This Row],[Цена]]*E111</f>
        <v>5040</v>
      </c>
      <c r="I111" s="14">
        <f t="shared" si="1"/>
        <v>344</v>
      </c>
      <c r="J111" s="14">
        <f>H111/($N$42+1)^(Таблица5[[#This Row],[День]]/365)</f>
        <v>4833.8881774478541</v>
      </c>
      <c r="K111" s="14">
        <f>H111/($N$45+1)^(Таблица5[[#This Row],[День]]/365)</f>
        <v>5271.6592290585722</v>
      </c>
      <c r="L111" s="14"/>
    </row>
    <row r="112" spans="3:12" x14ac:dyDescent="0.35">
      <c r="C112" s="7"/>
      <c r="D112" s="7">
        <v>42436</v>
      </c>
      <c r="E112" s="14">
        <v>-100</v>
      </c>
      <c r="F112" s="7">
        <v>42436</v>
      </c>
      <c r="G112">
        <f>VLOOKUP(D112,Таблица1[[Date]:[Close]],2,FALSE)</f>
        <v>85.18</v>
      </c>
      <c r="H112" s="14">
        <f>Таблица5[[#This Row],[Цена]]*E112</f>
        <v>-8518</v>
      </c>
      <c r="I112" s="14">
        <f t="shared" si="1"/>
        <v>347</v>
      </c>
      <c r="J112" s="14">
        <f>H112/($N$42+1)^(Таблица5[[#This Row],[День]]/365)</f>
        <v>-8166.6802901909959</v>
      </c>
      <c r="K112" s="14">
        <f>H112/($N$45+1)^(Таблица5[[#This Row],[День]]/365)</f>
        <v>-8913.0149028341039</v>
      </c>
      <c r="L112" s="14"/>
    </row>
    <row r="113" spans="3:12" x14ac:dyDescent="0.35">
      <c r="C113" s="7"/>
      <c r="D113" s="7">
        <v>42447</v>
      </c>
      <c r="E113" s="14">
        <v>-330</v>
      </c>
      <c r="F113" s="7">
        <v>42447</v>
      </c>
      <c r="G113">
        <f>VLOOKUP(D113,Таблица1[[Date]:[Close]],2,FALSE)</f>
        <v>87.53</v>
      </c>
      <c r="H113" s="14">
        <f>Таблица5[[#This Row],[Цена]]*E113</f>
        <v>-28884.9</v>
      </c>
      <c r="I113" s="14">
        <f t="shared" si="1"/>
        <v>358</v>
      </c>
      <c r="J113" s="14">
        <f>H113/($N$42+1)^(Таблица5[[#This Row],[День]]/365)</f>
        <v>-27656.608531968293</v>
      </c>
      <c r="K113" s="14">
        <f>H113/($N$45+1)^(Таблица5[[#This Row],[День]]/365)</f>
        <v>-30267.876185360885</v>
      </c>
      <c r="L113" s="14"/>
    </row>
    <row r="114" spans="3:12" x14ac:dyDescent="0.35">
      <c r="C114" s="7"/>
      <c r="D114" s="7">
        <v>42450</v>
      </c>
      <c r="E114" s="14">
        <v>-90</v>
      </c>
      <c r="F114" s="7">
        <v>42450</v>
      </c>
      <c r="G114">
        <f>VLOOKUP(D114,Таблица1[[Date]:[Close]],2,FALSE)</f>
        <v>88.88</v>
      </c>
      <c r="H114" s="14">
        <f>Таблица5[[#This Row],[Цена]]*E114</f>
        <v>-7999.2</v>
      </c>
      <c r="I114" s="14">
        <f t="shared" si="1"/>
        <v>361</v>
      </c>
      <c r="J114" s="14">
        <f>H114/($N$42+1)^(Таблица5[[#This Row],[День]]/365)</f>
        <v>-7656.2563229153729</v>
      </c>
      <c r="K114" s="14">
        <f>H114/($N$45+1)^(Таблица5[[#This Row],[День]]/365)</f>
        <v>-8385.4783186327586</v>
      </c>
      <c r="L114" s="14"/>
    </row>
    <row r="115" spans="3:12" x14ac:dyDescent="0.35">
      <c r="C115" s="7"/>
      <c r="D115" s="7">
        <v>42460</v>
      </c>
      <c r="E115" s="14">
        <v>-140</v>
      </c>
      <c r="F115" s="7">
        <v>42460</v>
      </c>
      <c r="G115">
        <f>VLOOKUP(D115,Таблица1[[Date]:[Close]],2,FALSE)</f>
        <v>94.81</v>
      </c>
      <c r="H115" s="14">
        <f>Таблица5[[#This Row],[Цена]]*E115</f>
        <v>-13273.4</v>
      </c>
      <c r="I115" s="14">
        <f t="shared" si="1"/>
        <v>371</v>
      </c>
      <c r="J115" s="14">
        <f>H115/($N$42+1)^(Таблица5[[#This Row],[День]]/365)</f>
        <v>-12688.928267737121</v>
      </c>
      <c r="K115" s="14">
        <f>H115/($N$45+1)^(Таблица5[[#This Row],[День]]/365)</f>
        <v>-13932.556595145161</v>
      </c>
      <c r="L115" s="14"/>
    </row>
    <row r="116" spans="3:12" x14ac:dyDescent="0.35">
      <c r="C116" s="7"/>
      <c r="D116" s="7">
        <v>42467</v>
      </c>
      <c r="E116" s="14">
        <v>-290</v>
      </c>
      <c r="F116" s="7">
        <v>42467</v>
      </c>
      <c r="G116">
        <f>VLOOKUP(D116,Таблица1[[Date]:[Close]],2,FALSE)</f>
        <v>95.64</v>
      </c>
      <c r="H116" s="14">
        <f>Таблица5[[#This Row],[Цена]]*E116</f>
        <v>-27735.599999999999</v>
      </c>
      <c r="I116" s="14">
        <f t="shared" si="1"/>
        <v>378</v>
      </c>
      <c r="J116" s="14">
        <f>H116/($N$42+1)^(Таблица5[[#This Row],[День]]/365)</f>
        <v>-26491.791041881912</v>
      </c>
      <c r="K116" s="14">
        <f>H116/($N$45+1)^(Таблица5[[#This Row],[День]]/365)</f>
        <v>-29139.583701286218</v>
      </c>
      <c r="L116" s="14"/>
    </row>
    <row r="117" spans="3:12" x14ac:dyDescent="0.35">
      <c r="C117" s="7"/>
      <c r="D117" s="7">
        <v>42471</v>
      </c>
      <c r="E117" s="14">
        <v>230</v>
      </c>
      <c r="F117" s="7">
        <v>42471</v>
      </c>
      <c r="G117">
        <f>VLOOKUP(D117,Таблица1[[Date]:[Close]],2,FALSE)</f>
        <v>95.1</v>
      </c>
      <c r="H117" s="14">
        <f>Таблица5[[#This Row],[Цена]]*E117</f>
        <v>21873</v>
      </c>
      <c r="I117" s="14">
        <f t="shared" si="1"/>
        <v>382</v>
      </c>
      <c r="J117" s="14">
        <f>H117/($N$42+1)^(Таблица5[[#This Row],[День]]/365)</f>
        <v>20881.959479825269</v>
      </c>
      <c r="K117" s="14">
        <f>H117/($N$45+1)^(Таблица5[[#This Row],[День]]/365)</f>
        <v>22992.228667089104</v>
      </c>
      <c r="L117" s="14"/>
    </row>
    <row r="118" spans="3:12" x14ac:dyDescent="0.35">
      <c r="C118" s="7"/>
      <c r="D118" s="7">
        <v>42473</v>
      </c>
      <c r="E118" s="14">
        <v>-20</v>
      </c>
      <c r="F118" s="7">
        <v>42473</v>
      </c>
      <c r="G118">
        <f>VLOOKUP(D118,Таблица1[[Date]:[Close]],2,FALSE)</f>
        <v>98.57</v>
      </c>
      <c r="H118" s="14">
        <f>Таблица5[[#This Row],[Цена]]*E118</f>
        <v>-1971.3999999999999</v>
      </c>
      <c r="I118" s="14">
        <f t="shared" si="1"/>
        <v>384</v>
      </c>
      <c r="J118" s="14">
        <f>H118/($N$42+1)^(Таблица5[[#This Row],[День]]/365)</f>
        <v>-1881.6212889741116</v>
      </c>
      <c r="K118" s="14">
        <f>H118/($N$45+1)^(Таблица5[[#This Row],[День]]/365)</f>
        <v>-2072.8168912695619</v>
      </c>
      <c r="L118" s="14"/>
    </row>
    <row r="119" spans="3:12" x14ac:dyDescent="0.35">
      <c r="C119" s="7"/>
      <c r="D119" s="7">
        <v>42502</v>
      </c>
      <c r="E119" s="14">
        <v>40</v>
      </c>
      <c r="F119" s="7">
        <v>42502</v>
      </c>
      <c r="G119">
        <f>VLOOKUP(D119,Таблица1[[Date]:[Close]],2,FALSE)</f>
        <v>94.27</v>
      </c>
      <c r="H119" s="14">
        <f>Таблица5[[#This Row],[Цена]]*E119</f>
        <v>3770.7999999999997</v>
      </c>
      <c r="I119" s="14">
        <f t="shared" si="1"/>
        <v>413</v>
      </c>
      <c r="J119" s="14">
        <f>H119/($N$42+1)^(Таблица5[[#This Row],[День]]/365)</f>
        <v>3586.428947608189</v>
      </c>
      <c r="K119" s="14">
        <f>H119/($N$45+1)^(Таблица5[[#This Row],[День]]/365)</f>
        <v>3979.8343509976007</v>
      </c>
      <c r="L119" s="14"/>
    </row>
    <row r="120" spans="3:12" x14ac:dyDescent="0.35">
      <c r="C120" s="7"/>
      <c r="D120" s="7">
        <v>42524</v>
      </c>
      <c r="E120" s="14">
        <v>180</v>
      </c>
      <c r="F120" s="7">
        <v>42524</v>
      </c>
      <c r="G120">
        <f>VLOOKUP(D120,Таблица1[[Date]:[Close]],2,FALSE)</f>
        <v>101.81</v>
      </c>
      <c r="H120" s="14">
        <f>Таблица5[[#This Row],[Цена]]*E120</f>
        <v>18325.8</v>
      </c>
      <c r="I120" s="14">
        <f t="shared" si="1"/>
        <v>435</v>
      </c>
      <c r="J120" s="14">
        <f>H120/($N$42+1)^(Таблица5[[#This Row],[День]]/365)</f>
        <v>17383.288856994437</v>
      </c>
      <c r="K120" s="14">
        <f>H120/($N$45+1)^(Таблица5[[#This Row],[День]]/365)</f>
        <v>19397.359162996447</v>
      </c>
      <c r="L120" s="14"/>
    </row>
    <row r="121" spans="3:12" x14ac:dyDescent="0.35">
      <c r="C121" s="7"/>
      <c r="D121" s="7">
        <v>42531</v>
      </c>
      <c r="E121" s="14">
        <v>420</v>
      </c>
      <c r="F121" s="7">
        <v>42531</v>
      </c>
      <c r="G121">
        <f>VLOOKUP(D121,Таблица1[[Date]:[Close]],2,FALSE)</f>
        <v>102.53</v>
      </c>
      <c r="H121" s="14">
        <f>Таблица5[[#This Row],[Цена]]*E121</f>
        <v>43062.6</v>
      </c>
      <c r="I121" s="14">
        <f t="shared" si="1"/>
        <v>442</v>
      </c>
      <c r="J121" s="14">
        <f>H121/($N$42+1)^(Таблица5[[#This Row],[День]]/365)</f>
        <v>40813.162424939415</v>
      </c>
      <c r="K121" s="14">
        <f>H121/($N$45+1)^(Таблица5[[#This Row],[День]]/365)</f>
        <v>45622.287453399738</v>
      </c>
      <c r="L121" s="14"/>
    </row>
    <row r="122" spans="3:12" x14ac:dyDescent="0.35">
      <c r="C122" s="7"/>
      <c r="D122" s="7">
        <v>42537</v>
      </c>
      <c r="E122" s="14">
        <v>-440</v>
      </c>
      <c r="F122" s="7">
        <v>42537</v>
      </c>
      <c r="G122">
        <f>VLOOKUP(D122,Таблица1[[Date]:[Close]],2,FALSE)</f>
        <v>100.72</v>
      </c>
      <c r="H122" s="14">
        <f>Таблица5[[#This Row],[Цена]]*E122</f>
        <v>-44316.800000000003</v>
      </c>
      <c r="I122" s="14">
        <f t="shared" si="1"/>
        <v>448</v>
      </c>
      <c r="J122" s="14">
        <f>H122/($N$42+1)^(Таблица5[[#This Row],[День]]/365)</f>
        <v>-41971.269337768979</v>
      </c>
      <c r="K122" s="14">
        <f>H122/($N$45+1)^(Таблица5[[#This Row],[День]]/365)</f>
        <v>-46987.854096117779</v>
      </c>
      <c r="L122" s="14"/>
    </row>
    <row r="123" spans="3:12" x14ac:dyDescent="0.35">
      <c r="C123" s="7"/>
      <c r="D123" s="7">
        <v>42549</v>
      </c>
      <c r="E123" s="14">
        <v>150</v>
      </c>
      <c r="F123" s="7">
        <v>42549</v>
      </c>
      <c r="G123">
        <f>VLOOKUP(D123,Таблица1[[Date]:[Close]],2,FALSE)</f>
        <v>105.09</v>
      </c>
      <c r="H123" s="14">
        <f>Таблица5[[#This Row],[Цена]]*E123</f>
        <v>15763.5</v>
      </c>
      <c r="I123" s="14">
        <f t="shared" si="1"/>
        <v>460</v>
      </c>
      <c r="J123" s="14">
        <f>H123/($N$42+1)^(Таблица5[[#This Row],[День]]/365)</f>
        <v>14907.464441383658</v>
      </c>
      <c r="K123" s="14">
        <f>H123/($N$45+1)^(Таблица5[[#This Row],[День]]/365)</f>
        <v>16739.816283629505</v>
      </c>
      <c r="L123" s="14"/>
    </row>
    <row r="124" spans="3:12" x14ac:dyDescent="0.35">
      <c r="C124" s="7"/>
      <c r="D124" s="7">
        <v>42552</v>
      </c>
      <c r="E124" s="14">
        <v>220</v>
      </c>
      <c r="F124" s="7">
        <v>42552</v>
      </c>
      <c r="G124">
        <f>VLOOKUP(D124,Таблица1[[Date]:[Close]],2,FALSE)</f>
        <v>110.17</v>
      </c>
      <c r="H124" s="14">
        <f>Таблица5[[#This Row],[Цена]]*E124</f>
        <v>24237.4</v>
      </c>
      <c r="I124" s="14">
        <f t="shared" si="1"/>
        <v>463</v>
      </c>
      <c r="J124" s="14">
        <f>H124/($N$42+1)^(Таблица5[[#This Row],[День]]/365)</f>
        <v>22912.844960353581</v>
      </c>
      <c r="K124" s="14">
        <f>H124/($N$45+1)^(Таблица5[[#This Row],[День]]/365)</f>
        <v>25748.63856827639</v>
      </c>
      <c r="L124" s="14"/>
    </row>
    <row r="125" spans="3:12" x14ac:dyDescent="0.35">
      <c r="C125" s="7"/>
      <c r="D125" s="7">
        <v>42558</v>
      </c>
      <c r="E125" s="14">
        <v>-400</v>
      </c>
      <c r="F125" s="7">
        <v>42558</v>
      </c>
      <c r="G125">
        <f>VLOOKUP(D125,Таблица1[[Date]:[Close]],2,FALSE)</f>
        <v>113.53</v>
      </c>
      <c r="H125" s="14">
        <f>Таблица5[[#This Row],[Цена]]*E125</f>
        <v>-45412</v>
      </c>
      <c r="I125" s="14">
        <f t="shared" si="1"/>
        <v>469</v>
      </c>
      <c r="J125" s="14">
        <f>H125/($N$42+1)^(Таблица5[[#This Row],[День]]/365)</f>
        <v>-42899.015522517941</v>
      </c>
      <c r="K125" s="14">
        <f>H125/($N$45+1)^(Таблица5[[#This Row],[День]]/365)</f>
        <v>-48281.336022930562</v>
      </c>
      <c r="L125" s="14"/>
    </row>
    <row r="126" spans="3:12" x14ac:dyDescent="0.35">
      <c r="C126" s="7"/>
      <c r="D126" s="7">
        <v>42572</v>
      </c>
      <c r="E126" s="14">
        <v>370</v>
      </c>
      <c r="F126" s="7">
        <v>42572</v>
      </c>
      <c r="G126">
        <f>VLOOKUP(D126,Таблица1[[Date]:[Close]],2,FALSE)</f>
        <v>116.01</v>
      </c>
      <c r="H126" s="14">
        <f>Таблица5[[#This Row],[Цена]]*E126</f>
        <v>42923.700000000004</v>
      </c>
      <c r="I126" s="14">
        <f t="shared" si="1"/>
        <v>483</v>
      </c>
      <c r="J126" s="14">
        <f>H126/($N$42+1)^(Таблица5[[#This Row],[День]]/365)</f>
        <v>40479.56514545282</v>
      </c>
      <c r="K126" s="14">
        <f>H126/($N$45+1)^(Таблица5[[#This Row],[День]]/365)</f>
        <v>45719.354383227663</v>
      </c>
      <c r="L126" s="14"/>
    </row>
    <row r="127" spans="3:12" x14ac:dyDescent="0.35">
      <c r="C127" s="7"/>
      <c r="D127" s="7">
        <v>42577</v>
      </c>
      <c r="E127" s="14">
        <v>400</v>
      </c>
      <c r="F127" s="7">
        <v>42577</v>
      </c>
      <c r="G127">
        <f>VLOOKUP(D127,Таблица1[[Date]:[Close]],2,FALSE)</f>
        <v>114.27</v>
      </c>
      <c r="H127" s="14">
        <f>Таблица5[[#This Row],[Цена]]*E127</f>
        <v>45708</v>
      </c>
      <c r="I127" s="14">
        <f t="shared" si="1"/>
        <v>488</v>
      </c>
      <c r="J127" s="14">
        <f>H127/($N$42+1)^(Таблица5[[#This Row],[День]]/365)</f>
        <v>43079.170434964479</v>
      </c>
      <c r="K127" s="14">
        <f>H127/($N$45+1)^(Таблица5[[#This Row],[День]]/365)</f>
        <v>48716.808695868371</v>
      </c>
      <c r="L127" s="14"/>
    </row>
    <row r="128" spans="3:12" x14ac:dyDescent="0.35">
      <c r="C128" s="7"/>
      <c r="D128" s="7">
        <v>42585</v>
      </c>
      <c r="E128" s="14">
        <v>-80</v>
      </c>
      <c r="F128" s="7">
        <v>42585</v>
      </c>
      <c r="G128">
        <f>VLOOKUP(D128,Таблица1[[Date]:[Close]],2,FALSE)</f>
        <v>118.58</v>
      </c>
      <c r="H128" s="14">
        <f>Таблица5[[#This Row],[Цена]]*E128</f>
        <v>-9486.4</v>
      </c>
      <c r="I128" s="14">
        <f t="shared" si="1"/>
        <v>496</v>
      </c>
      <c r="J128" s="14">
        <f>H128/($N$42+1)^(Таблица5[[#This Row],[День]]/365)</f>
        <v>-8932.125705237986</v>
      </c>
      <c r="K128" s="14">
        <f>H128/($N$45+1)^(Таблица5[[#This Row],[День]]/365)</f>
        <v>-10121.431128847666</v>
      </c>
      <c r="L128" s="14"/>
    </row>
    <row r="129" spans="3:12" x14ac:dyDescent="0.35">
      <c r="C129" s="7"/>
      <c r="D129" s="7">
        <v>42592</v>
      </c>
      <c r="E129" s="14">
        <v>-110</v>
      </c>
      <c r="F129" s="7">
        <v>42592</v>
      </c>
      <c r="G129">
        <f>VLOOKUP(D129,Таблица1[[Date]:[Close]],2,FALSE)</f>
        <v>123.46</v>
      </c>
      <c r="H129" s="14">
        <f>Таблица5[[#This Row],[Цена]]*E129</f>
        <v>-13580.599999999999</v>
      </c>
      <c r="I129" s="14">
        <f t="shared" si="1"/>
        <v>503</v>
      </c>
      <c r="J129" s="14">
        <f>H129/($N$42+1)^(Таблица5[[#This Row],[День]]/365)</f>
        <v>-12776.248393762929</v>
      </c>
      <c r="K129" s="14">
        <f>H129/($N$45+1)^(Таблица5[[#This Row],[День]]/365)</f>
        <v>-14502.958128541886</v>
      </c>
      <c r="L129" s="14"/>
    </row>
    <row r="130" spans="3:12" x14ac:dyDescent="0.35">
      <c r="C130" s="7"/>
      <c r="D130" s="7">
        <v>42599</v>
      </c>
      <c r="E130" s="14">
        <v>-70</v>
      </c>
      <c r="F130" s="7">
        <v>42599</v>
      </c>
      <c r="G130">
        <f>VLOOKUP(D130,Таблица1[[Date]:[Close]],2,FALSE)</f>
        <v>121.76</v>
      </c>
      <c r="H130" s="14">
        <f>Таблица5[[#This Row],[Цена]]*E130</f>
        <v>-8523.2000000000007</v>
      </c>
      <c r="I130" s="14">
        <f t="shared" si="1"/>
        <v>510</v>
      </c>
      <c r="J130" s="14">
        <f>H130/($N$42+1)^(Таблица5[[#This Row],[День]]/365)</f>
        <v>-8011.5779727328363</v>
      </c>
      <c r="K130" s="14">
        <f>H130/($N$45+1)^(Таблица5[[#This Row],[День]]/365)</f>
        <v>-9110.4002797974044</v>
      </c>
      <c r="L130" s="14"/>
    </row>
    <row r="131" spans="3:12" x14ac:dyDescent="0.35">
      <c r="C131" s="7"/>
      <c r="D131" s="7">
        <v>42600</v>
      </c>
      <c r="E131" s="14">
        <v>-380</v>
      </c>
      <c r="F131" s="7">
        <v>42600</v>
      </c>
      <c r="G131">
        <f>VLOOKUP(D131,Таблица1[[Date]:[Close]],2,FALSE)</f>
        <v>121.52</v>
      </c>
      <c r="H131" s="14">
        <f>Таблица5[[#This Row],[Цена]]*E131</f>
        <v>-46177.599999999999</v>
      </c>
      <c r="I131" s="14">
        <f t="shared" si="1"/>
        <v>511</v>
      </c>
      <c r="J131" s="14">
        <f>H131/($N$42+1)^(Таблица5[[#This Row],[День]]/365)</f>
        <v>-43400.429451214564</v>
      </c>
      <c r="K131" s="14">
        <f>H131/($N$45+1)^(Таблица5[[#This Row],[День]]/365)</f>
        <v>-49365.424019605089</v>
      </c>
      <c r="L131" s="14"/>
    </row>
    <row r="132" spans="3:12" x14ac:dyDescent="0.35">
      <c r="C132" s="7"/>
      <c r="D132" s="7">
        <v>42604</v>
      </c>
      <c r="E132" s="14">
        <v>120</v>
      </c>
      <c r="F132" s="7">
        <v>42604</v>
      </c>
      <c r="G132">
        <f>VLOOKUP(D132,Таблица1[[Date]:[Close]],2,FALSE)</f>
        <v>120.67</v>
      </c>
      <c r="H132" s="14">
        <f>Таблица5[[#This Row],[Цена]]*E132</f>
        <v>14480.4</v>
      </c>
      <c r="I132" s="14">
        <f t="shared" si="1"/>
        <v>515</v>
      </c>
      <c r="J132" s="14">
        <f>H132/($N$42+1)^(Таблица5[[#This Row],[День]]/365)</f>
        <v>13602.927033474338</v>
      </c>
      <c r="K132" s="14">
        <f>H132/($N$45+1)^(Таблица5[[#This Row],[День]]/365)</f>
        <v>15488.130970423184</v>
      </c>
      <c r="L132" s="14"/>
    </row>
    <row r="133" spans="3:12" x14ac:dyDescent="0.35">
      <c r="C133" s="7"/>
      <c r="D133" s="7">
        <v>42608</v>
      </c>
      <c r="E133" s="14">
        <v>710</v>
      </c>
      <c r="F133" s="7">
        <v>42608</v>
      </c>
      <c r="G133">
        <f>VLOOKUP(D133,Таблица1[[Date]:[Close]],2,FALSE)</f>
        <v>118.76</v>
      </c>
      <c r="H133" s="14">
        <f>Таблица5[[#This Row],[Цена]]*E133</f>
        <v>84319.6</v>
      </c>
      <c r="I133" s="14">
        <f t="shared" si="1"/>
        <v>519</v>
      </c>
      <c r="J133" s="14">
        <f>H133/($N$42+1)^(Таблица5[[#This Row],[День]]/365)</f>
        <v>79171.612000153749</v>
      </c>
      <c r="K133" s="14">
        <f>H133/($N$45+1)^(Таблица5[[#This Row],[День]]/365)</f>
        <v>90234.773130132889</v>
      </c>
      <c r="L133" s="14"/>
    </row>
    <row r="134" spans="3:12" x14ac:dyDescent="0.35">
      <c r="C134" s="7"/>
      <c r="D134" s="7">
        <v>42621</v>
      </c>
      <c r="E134" s="14">
        <v>60</v>
      </c>
      <c r="F134" s="7">
        <v>42621</v>
      </c>
      <c r="G134">
        <f>VLOOKUP(D134,Таблица1[[Date]:[Close]],2,FALSE)</f>
        <v>119.87</v>
      </c>
      <c r="H134" s="14">
        <f>Таблица5[[#This Row],[Цена]]*E134</f>
        <v>7192.2000000000007</v>
      </c>
      <c r="I134" s="14">
        <f t="shared" si="1"/>
        <v>532</v>
      </c>
      <c r="J134" s="14">
        <f>H134/($N$42+1)^(Таблица5[[#This Row],[День]]/365)</f>
        <v>6742.44498594775</v>
      </c>
      <c r="K134" s="14">
        <f>H134/($N$45+1)^(Таблица5[[#This Row],[День]]/365)</f>
        <v>7709.8282241624602</v>
      </c>
      <c r="L134" s="14"/>
    </row>
    <row r="135" spans="3:12" x14ac:dyDescent="0.35">
      <c r="C135" s="7"/>
      <c r="D135" s="7">
        <v>42635</v>
      </c>
      <c r="E135" s="14">
        <v>170</v>
      </c>
      <c r="F135" s="7">
        <v>42635</v>
      </c>
      <c r="G135">
        <f>VLOOKUP(D135,Таблица1[[Date]:[Close]],2,FALSE)</f>
        <v>126.37</v>
      </c>
      <c r="H135" s="14">
        <f>Таблица5[[#This Row],[Цена]]*E135</f>
        <v>21482.9</v>
      </c>
      <c r="I135" s="14">
        <f t="shared" si="1"/>
        <v>546</v>
      </c>
      <c r="J135" s="14">
        <f>H135/($N$42+1)^(Таблица5[[#This Row],[День]]/365)</f>
        <v>20105.299809636657</v>
      </c>
      <c r="K135" s="14">
        <f>H135/($N$45+1)^(Таблица5[[#This Row],[День]]/365)</f>
        <v>23071.197727537387</v>
      </c>
      <c r="L135" s="14"/>
    </row>
    <row r="136" spans="3:12" x14ac:dyDescent="0.35">
      <c r="C136" s="7"/>
      <c r="D136" s="7">
        <v>42640</v>
      </c>
      <c r="E136" s="14">
        <v>180</v>
      </c>
      <c r="F136" s="7">
        <v>42640</v>
      </c>
      <c r="G136">
        <f>VLOOKUP(D136,Таблица1[[Date]:[Close]],2,FALSE)</f>
        <v>129.19</v>
      </c>
      <c r="H136" s="14">
        <f>Таблица5[[#This Row],[Цена]]*E136</f>
        <v>23254.2</v>
      </c>
      <c r="I136" s="14">
        <f t="shared" si="1"/>
        <v>551</v>
      </c>
      <c r="J136" s="14">
        <f>H136/($N$42+1)^(Таблица5[[#This Row],[День]]/365)</f>
        <v>21749.810402768915</v>
      </c>
      <c r="K136" s="14">
        <f>H136/($N$45+1)^(Таблица5[[#This Row],[День]]/365)</f>
        <v>24989.77305100111</v>
      </c>
      <c r="L136" s="14"/>
    </row>
    <row r="137" spans="3:12" x14ac:dyDescent="0.35">
      <c r="C137" s="7"/>
      <c r="D137" s="7">
        <v>42646</v>
      </c>
      <c r="E137" s="14">
        <v>-450</v>
      </c>
      <c r="F137" s="7">
        <v>42646</v>
      </c>
      <c r="G137">
        <f>VLOOKUP(D137,Таблица1[[Date]:[Close]],2,FALSE)</f>
        <v>127.8</v>
      </c>
      <c r="H137" s="14">
        <f>Таблица5[[#This Row],[Цена]]*E137</f>
        <v>-57510</v>
      </c>
      <c r="I137" s="14">
        <f t="shared" si="1"/>
        <v>557</v>
      </c>
      <c r="J137" s="14">
        <f>H137/($N$42+1)^(Таблица5[[#This Row],[День]]/365)</f>
        <v>-53750.331881069047</v>
      </c>
      <c r="K137" s="14">
        <f>H137/($N$45+1)^(Таблица5[[#This Row],[День]]/365)</f>
        <v>-61850.709441996747</v>
      </c>
      <c r="L137" s="14"/>
    </row>
    <row r="138" spans="3:12" x14ac:dyDescent="0.35">
      <c r="C138" s="7"/>
      <c r="D138" s="7">
        <v>42655</v>
      </c>
      <c r="E138" s="14">
        <v>-430</v>
      </c>
      <c r="F138" s="7">
        <v>42655</v>
      </c>
      <c r="G138">
        <f>VLOOKUP(D138,Таблица1[[Date]:[Close]],2,FALSE)</f>
        <v>127.34</v>
      </c>
      <c r="H138" s="14">
        <f>Таблица5[[#This Row],[Цена]]*E138</f>
        <v>-54756.200000000004</v>
      </c>
      <c r="I138" s="14">
        <f t="shared" si="1"/>
        <v>566</v>
      </c>
      <c r="J138" s="14">
        <f>H138/($N$42+1)^(Таблица5[[#This Row],[День]]/365)</f>
        <v>-51120.683195656566</v>
      </c>
      <c r="K138" s="14">
        <f>H138/($N$45+1)^(Таблица5[[#This Row],[День]]/365)</f>
        <v>-58958.33802599171</v>
      </c>
      <c r="L138" s="14"/>
    </row>
    <row r="139" spans="3:12" x14ac:dyDescent="0.35">
      <c r="C139" s="7"/>
      <c r="D139" s="7">
        <v>42656</v>
      </c>
      <c r="E139" s="14">
        <v>380</v>
      </c>
      <c r="F139" s="7">
        <v>42656</v>
      </c>
      <c r="G139">
        <f>VLOOKUP(D139,Таблица1[[Date]:[Close]],2,FALSE)</f>
        <v>127.71</v>
      </c>
      <c r="H139" s="14">
        <f>Таблица5[[#This Row],[Цена]]*E139</f>
        <v>48529.799999999996</v>
      </c>
      <c r="I139" s="14">
        <f t="shared" si="1"/>
        <v>567</v>
      </c>
      <c r="J139" s="14">
        <f>H139/($N$42+1)^(Таблица5[[#This Row],[День]]/365)</f>
        <v>45302.183484191039</v>
      </c>
      <c r="K139" s="14">
        <f>H139/($N$45+1)^(Таблица5[[#This Row],[День]]/365)</f>
        <v>52260.934105060172</v>
      </c>
      <c r="L139" s="14"/>
    </row>
    <row r="140" spans="3:12" x14ac:dyDescent="0.35">
      <c r="C140" s="7"/>
      <c r="D140" s="7">
        <v>42660</v>
      </c>
      <c r="E140" s="14">
        <v>560</v>
      </c>
      <c r="F140" s="7">
        <v>42660</v>
      </c>
      <c r="G140">
        <f>VLOOKUP(D140,Таблица1[[Date]:[Close]],2,FALSE)</f>
        <v>127.95</v>
      </c>
      <c r="H140" s="14">
        <f>Таблица5[[#This Row],[Цена]]*E140</f>
        <v>71652</v>
      </c>
      <c r="I140" s="14">
        <f t="shared" si="1"/>
        <v>571</v>
      </c>
      <c r="J140" s="14">
        <f>H140/($N$42+1)^(Таблица5[[#This Row],[День]]/365)</f>
        <v>66854.106785013326</v>
      </c>
      <c r="K140" s="14">
        <f>H140/($N$45+1)^(Таблица5[[#This Row],[День]]/365)</f>
        <v>77201.177276679926</v>
      </c>
      <c r="L140" s="14"/>
    </row>
    <row r="141" spans="3:12" x14ac:dyDescent="0.35">
      <c r="C141" s="7"/>
      <c r="D141" s="7">
        <v>42664</v>
      </c>
      <c r="E141" s="14">
        <v>470</v>
      </c>
      <c r="F141" s="7">
        <v>42664</v>
      </c>
      <c r="G141">
        <f>VLOOKUP(D141,Таблица1[[Date]:[Close]],2,FALSE)</f>
        <v>124.85</v>
      </c>
      <c r="H141" s="14">
        <f>Таблица5[[#This Row],[Цена]]*E141</f>
        <v>58679.5</v>
      </c>
      <c r="I141" s="14">
        <f t="shared" si="1"/>
        <v>575</v>
      </c>
      <c r="J141" s="14">
        <f>H141/($N$42+1)^(Таблица5[[#This Row],[День]]/365)</f>
        <v>54723.682988130429</v>
      </c>
      <c r="K141" s="14">
        <f>H141/($N$45+1)^(Таблица5[[#This Row],[День]]/365)</f>
        <v>63257.052229550798</v>
      </c>
      <c r="L141" s="14"/>
    </row>
    <row r="142" spans="3:12" x14ac:dyDescent="0.35">
      <c r="C142" s="7"/>
      <c r="D142" s="7">
        <v>42668</v>
      </c>
      <c r="E142" s="14">
        <v>-370</v>
      </c>
      <c r="F142" s="7">
        <v>42668</v>
      </c>
      <c r="G142">
        <f>VLOOKUP(D142,Таблица1[[Date]:[Close]],2,FALSE)</f>
        <v>121.97</v>
      </c>
      <c r="H142" s="14">
        <f>Таблица5[[#This Row],[Цена]]*E142</f>
        <v>-45128.9</v>
      </c>
      <c r="I142" s="14">
        <f t="shared" si="1"/>
        <v>579</v>
      </c>
      <c r="J142" s="14">
        <f>H142/($N$42+1)^(Таблица5[[#This Row],[День]]/365)</f>
        <v>-42066.15346789133</v>
      </c>
      <c r="K142" s="14">
        <f>H142/($N$45+1)^(Таблица5[[#This Row],[День]]/365)</f>
        <v>-48674.80638502245</v>
      </c>
      <c r="L142" s="14"/>
    </row>
    <row r="143" spans="3:12" x14ac:dyDescent="0.35">
      <c r="C143" s="7"/>
      <c r="D143" s="7">
        <v>42678</v>
      </c>
      <c r="E143" s="14">
        <v>230</v>
      </c>
      <c r="F143" s="7">
        <v>42678</v>
      </c>
      <c r="G143">
        <f>VLOOKUP(D143,Таблица1[[Date]:[Close]],2,FALSE)</f>
        <v>104.7</v>
      </c>
      <c r="H143" s="14">
        <f>Таблица5[[#This Row],[Цена]]*E143</f>
        <v>24081</v>
      </c>
      <c r="I143" s="14">
        <f t="shared" si="1"/>
        <v>589</v>
      </c>
      <c r="J143" s="14">
        <f>H143/($N$42+1)^(Таблица5[[#This Row],[День]]/365)</f>
        <v>22419.474171819726</v>
      </c>
      <c r="K143" s="14">
        <f>H143/($N$45+1)^(Таблица5[[#This Row],[День]]/365)</f>
        <v>26007.065479377357</v>
      </c>
      <c r="L143" s="14"/>
    </row>
    <row r="144" spans="3:12" x14ac:dyDescent="0.35">
      <c r="C144" s="7"/>
      <c r="D144" s="7">
        <v>42685</v>
      </c>
      <c r="E144" s="14">
        <v>-770</v>
      </c>
      <c r="F144" s="7">
        <v>42685</v>
      </c>
      <c r="G144">
        <f>VLOOKUP(D144,Таблица1[[Date]:[Close]],2,FALSE)</f>
        <v>110.01</v>
      </c>
      <c r="H144" s="14">
        <f>Таблица5[[#This Row],[Цена]]*E144</f>
        <v>-84707.7</v>
      </c>
      <c r="I144" s="14">
        <f t="shared" si="1"/>
        <v>596</v>
      </c>
      <c r="J144" s="14">
        <f>H144/($N$42+1)^(Таблица5[[#This Row],[День]]/365)</f>
        <v>-78796.112217941627</v>
      </c>
      <c r="K144" s="14">
        <f>H144/($N$45+1)^(Таблица5[[#This Row],[День]]/365)</f>
        <v>-91566.553362309831</v>
      </c>
      <c r="L144" s="14"/>
    </row>
    <row r="145" spans="3:12" x14ac:dyDescent="0.35">
      <c r="C145" s="7"/>
      <c r="D145" s="7">
        <v>42695</v>
      </c>
      <c r="E145" s="14">
        <v>-400</v>
      </c>
      <c r="F145" s="7">
        <v>42695</v>
      </c>
      <c r="G145">
        <f>VLOOKUP(D145,Таблица1[[Date]:[Close]],2,FALSE)</f>
        <v>115.81</v>
      </c>
      <c r="H145" s="14">
        <f>Таблица5[[#This Row],[Цена]]*E145</f>
        <v>-46324</v>
      </c>
      <c r="I145" s="14">
        <f t="shared" si="1"/>
        <v>606</v>
      </c>
      <c r="J145" s="14">
        <f>H145/($N$42+1)^(Таблица5[[#This Row],[День]]/365)</f>
        <v>-43038.864403848696</v>
      </c>
      <c r="K145" s="14">
        <f>H145/($N$45+1)^(Таблица5[[#This Row],[День]]/365)</f>
        <v>-50140.352057910852</v>
      </c>
      <c r="L145" s="14"/>
    </row>
    <row r="146" spans="3:12" x14ac:dyDescent="0.35">
      <c r="C146" s="7"/>
      <c r="D146" s="7">
        <v>42705</v>
      </c>
      <c r="E146" s="14">
        <v>80</v>
      </c>
      <c r="F146" s="7">
        <v>42705</v>
      </c>
      <c r="G146">
        <f>VLOOKUP(D146,Таблица1[[Date]:[Close]],2,FALSE)</f>
        <v>107.39</v>
      </c>
      <c r="H146" s="14">
        <f>Таблица5[[#This Row],[Цена]]*E146</f>
        <v>8591.2000000000007</v>
      </c>
      <c r="I146" s="14">
        <f t="shared" si="1"/>
        <v>616</v>
      </c>
      <c r="J146" s="14">
        <f>H146/($N$42+1)^(Таблица5[[#This Row],[День]]/365)</f>
        <v>7972.2595768991823</v>
      </c>
      <c r="K146" s="14">
        <f>H146/($N$45+1)^(Таблица5[[#This Row],[День]]/365)</f>
        <v>9311.132440608284</v>
      </c>
      <c r="L146" s="14"/>
    </row>
    <row r="147" spans="3:12" x14ac:dyDescent="0.35">
      <c r="C147" s="7"/>
      <c r="D147" s="7">
        <v>42709</v>
      </c>
      <c r="E147" s="14">
        <v>-330</v>
      </c>
      <c r="F147" s="7">
        <v>42709</v>
      </c>
      <c r="G147">
        <f>VLOOKUP(D147,Таблица1[[Date]:[Close]],2,FALSE)</f>
        <v>109.95</v>
      </c>
      <c r="H147" s="14">
        <f>Таблица5[[#This Row],[Цена]]*E147</f>
        <v>-36283.5</v>
      </c>
      <c r="I147" s="14">
        <f t="shared" si="1"/>
        <v>620</v>
      </c>
      <c r="J147" s="14">
        <f>H147/($N$42+1)^(Таблица5[[#This Row],[День]]/365)</f>
        <v>-33653.165040745516</v>
      </c>
      <c r="K147" s="14">
        <f>H147/($N$45+1)^(Таблица5[[#This Row],[День]]/365)</f>
        <v>-39344.56859318832</v>
      </c>
      <c r="L147" s="14"/>
    </row>
    <row r="148" spans="3:12" x14ac:dyDescent="0.35">
      <c r="C148" s="7"/>
      <c r="D148" s="7">
        <v>42711</v>
      </c>
      <c r="E148" s="14">
        <v>390</v>
      </c>
      <c r="F148" s="7">
        <v>42711</v>
      </c>
      <c r="G148">
        <f>VLOOKUP(D148,Таблица1[[Date]:[Close]],2,FALSE)</f>
        <v>116.65</v>
      </c>
      <c r="H148" s="14">
        <f>Таблица5[[#This Row],[Цена]]*E148</f>
        <v>45493.5</v>
      </c>
      <c r="I148" s="14">
        <f t="shared" si="1"/>
        <v>622</v>
      </c>
      <c r="J148" s="14">
        <f>H148/($N$42+1)^(Таблица5[[#This Row],[День]]/365)</f>
        <v>42185.253389956859</v>
      </c>
      <c r="K148" s="14">
        <f>H148/($N$45+1)^(Таблица5[[#This Row],[День]]/365)</f>
        <v>49344.463790922971</v>
      </c>
      <c r="L148" s="14"/>
    </row>
    <row r="149" spans="3:12" x14ac:dyDescent="0.35">
      <c r="C149" s="7"/>
      <c r="D149" s="7">
        <v>42712</v>
      </c>
      <c r="E149" s="14">
        <v>470</v>
      </c>
      <c r="F149" s="7">
        <v>42712</v>
      </c>
      <c r="G149">
        <f>VLOOKUP(D149,Таблица1[[Date]:[Close]],2,FALSE)</f>
        <v>118.08</v>
      </c>
      <c r="H149" s="14">
        <f>Таблица5[[#This Row],[Цена]]*E149</f>
        <v>55497.599999999999</v>
      </c>
      <c r="I149" s="14">
        <f t="shared" si="1"/>
        <v>623</v>
      </c>
      <c r="J149" s="14">
        <f>H149/($N$42+1)^(Таблица5[[#This Row],[День]]/365)</f>
        <v>51455.61809635548</v>
      </c>
      <c r="K149" s="14">
        <f>H149/($N$45+1)^(Таблица5[[#This Row],[День]]/365)</f>
        <v>60203.261695973713</v>
      </c>
      <c r="L149" s="14"/>
    </row>
    <row r="150" spans="3:12" x14ac:dyDescent="0.35">
      <c r="C150" s="7"/>
      <c r="D150" s="7">
        <v>42713</v>
      </c>
      <c r="E150" s="14">
        <v>490</v>
      </c>
      <c r="F150" s="7">
        <v>42713</v>
      </c>
      <c r="G150">
        <f>VLOOKUP(D150,Таблица1[[Date]:[Close]],2,FALSE)</f>
        <v>116.92</v>
      </c>
      <c r="H150" s="14">
        <f>Таблица5[[#This Row],[Цена]]*E150</f>
        <v>57290.8</v>
      </c>
      <c r="I150" s="14">
        <f t="shared" si="1"/>
        <v>624</v>
      </c>
      <c r="J150" s="14">
        <f>H150/($N$42+1)^(Таблица5[[#This Row],[День]]/365)</f>
        <v>53111.76924690661</v>
      </c>
      <c r="K150" s="14">
        <f>H150/($N$45+1)^(Таблица5[[#This Row],[День]]/365)</f>
        <v>62156.627191799227</v>
      </c>
      <c r="L150" s="14"/>
    </row>
    <row r="151" spans="3:12" x14ac:dyDescent="0.35">
      <c r="C151" s="7"/>
      <c r="D151" s="7">
        <v>42718</v>
      </c>
      <c r="E151" s="14">
        <v>-260</v>
      </c>
      <c r="F151" s="7">
        <v>42718</v>
      </c>
      <c r="G151">
        <f>VLOOKUP(D151,Таблица1[[Date]:[Close]],2,FALSE)</f>
        <v>119.2</v>
      </c>
      <c r="H151" s="14">
        <f>Таблица5[[#This Row],[Цена]]*E151</f>
        <v>-30992</v>
      </c>
      <c r="I151" s="14">
        <f t="shared" si="1"/>
        <v>629</v>
      </c>
      <c r="J151" s="14">
        <f>H151/($N$42+1)^(Таблица5[[#This Row],[День]]/365)</f>
        <v>-28713.881964464596</v>
      </c>
      <c r="K151" s="14">
        <f>H151/($N$45+1)^(Таблица5[[#This Row],[День]]/365)</f>
        <v>-33646.18521214577</v>
      </c>
      <c r="L151" s="14"/>
    </row>
    <row r="152" spans="3:12" x14ac:dyDescent="0.35">
      <c r="C152" s="7"/>
      <c r="D152" s="7">
        <v>42723</v>
      </c>
      <c r="E152" s="14">
        <v>-170</v>
      </c>
      <c r="F152" s="7">
        <v>42723</v>
      </c>
      <c r="G152">
        <f>VLOOKUP(D152,Таблица1[[Date]:[Close]],2,FALSE)</f>
        <v>116.77</v>
      </c>
      <c r="H152" s="14">
        <f>Таблица5[[#This Row],[Цена]]*E152</f>
        <v>-19850.899999999998</v>
      </c>
      <c r="I152" s="14">
        <f t="shared" si="1"/>
        <v>634</v>
      </c>
      <c r="J152" s="14">
        <f>H152/($N$42+1)^(Таблица5[[#This Row],[День]]/365)</f>
        <v>-18380.56827132481</v>
      </c>
      <c r="K152" s="14">
        <f>H152/($N$45+1)^(Таблица5[[#This Row],[День]]/365)</f>
        <v>-21565.031843653396</v>
      </c>
      <c r="L152" s="14"/>
    </row>
    <row r="153" spans="3:12" x14ac:dyDescent="0.35">
      <c r="C153" s="7"/>
      <c r="D153" s="7">
        <v>42725</v>
      </c>
      <c r="E153" s="14">
        <v>370</v>
      </c>
      <c r="F153" s="7">
        <v>42725</v>
      </c>
      <c r="G153">
        <f>VLOOKUP(D153,Таблица1[[Date]:[Close]],2,FALSE)</f>
        <v>113.56</v>
      </c>
      <c r="H153" s="14">
        <f>Таблица5[[#This Row],[Цена]]*E153</f>
        <v>42017.200000000004</v>
      </c>
      <c r="I153" s="14">
        <f t="shared" si="1"/>
        <v>636</v>
      </c>
      <c r="J153" s="14">
        <f>H153/($N$42+1)^(Таблица5[[#This Row],[День]]/365)</f>
        <v>38895.594225921741</v>
      </c>
      <c r="K153" s="14">
        <f>H153/($N$45+1)^(Таблица5[[#This Row],[День]]/365)</f>
        <v>45657.326750589011</v>
      </c>
      <c r="L153" s="14"/>
    </row>
    <row r="154" spans="3:12" x14ac:dyDescent="0.35">
      <c r="C154" s="7"/>
      <c r="D154" s="7">
        <v>42727</v>
      </c>
      <c r="E154" s="14">
        <v>60</v>
      </c>
      <c r="F154" s="7">
        <v>42727</v>
      </c>
      <c r="G154">
        <f>VLOOKUP(D154,Таблица1[[Date]:[Close]],2,FALSE)</f>
        <v>112.38</v>
      </c>
      <c r="H154" s="14">
        <f>Таблица5[[#This Row],[Цена]]*E154</f>
        <v>6742.7999999999993</v>
      </c>
      <c r="I154" s="14">
        <f t="shared" si="1"/>
        <v>638</v>
      </c>
      <c r="J154" s="14">
        <f>H154/($N$42+1)^(Таблица5[[#This Row],[День]]/365)</f>
        <v>6240.3385434244346</v>
      </c>
      <c r="K154" s="14">
        <f>H154/($N$45+1)^(Таблица5[[#This Row],[День]]/365)</f>
        <v>7328.871713900272</v>
      </c>
      <c r="L154" s="14"/>
    </row>
    <row r="155" spans="3:12" x14ac:dyDescent="0.35">
      <c r="C155" s="7"/>
      <c r="D155" s="7">
        <v>42731</v>
      </c>
      <c r="E155" s="14">
        <v>-250</v>
      </c>
      <c r="F155" s="7">
        <v>42731</v>
      </c>
      <c r="G155">
        <f>VLOOKUP(D155,Таблица1[[Date]:[Close]],2,FALSE)</f>
        <v>113.74</v>
      </c>
      <c r="H155" s="14">
        <f>Таблица5[[#This Row],[Цена]]*E155</f>
        <v>-28435</v>
      </c>
      <c r="I155" s="14">
        <f t="shared" si="1"/>
        <v>642</v>
      </c>
      <c r="J155" s="14">
        <f>H155/($N$42+1)^(Таблица5[[#This Row],[День]]/365)</f>
        <v>-26303.300458438654</v>
      </c>
      <c r="K155" s="14">
        <f>H155/($N$45+1)^(Таблица5[[#This Row],[День]]/365)</f>
        <v>-30922.671986516641</v>
      </c>
      <c r="L155" s="14"/>
    </row>
    <row r="156" spans="3:12" x14ac:dyDescent="0.35">
      <c r="C156" s="7"/>
      <c r="D156" s="7">
        <v>42733</v>
      </c>
      <c r="E156" s="14">
        <v>-320</v>
      </c>
      <c r="F156" s="7">
        <v>42733</v>
      </c>
      <c r="G156">
        <f>VLOOKUP(D156,Таблица1[[Date]:[Close]],2,FALSE)</f>
        <v>113.58</v>
      </c>
      <c r="H156" s="14">
        <f>Таблица5[[#This Row],[Цена]]*E156</f>
        <v>-36345.599999999999</v>
      </c>
      <c r="I156" s="14">
        <f t="shared" si="1"/>
        <v>644</v>
      </c>
      <c r="J156" s="14">
        <f>H156/($N$42+1)^(Таблица5[[#This Row],[День]]/365)</f>
        <v>-33612.702068796832</v>
      </c>
      <c r="K156" s="14">
        <f>H156/($N$45+1)^(Таблица5[[#This Row],[День]]/365)</f>
        <v>-39535.669126851491</v>
      </c>
      <c r="L156" s="14"/>
    </row>
    <row r="157" spans="3:12" x14ac:dyDescent="0.35">
      <c r="C157" s="7"/>
      <c r="D157" s="7">
        <v>42741</v>
      </c>
      <c r="E157" s="14">
        <v>450</v>
      </c>
      <c r="F157" s="7">
        <v>42741</v>
      </c>
      <c r="G157">
        <f>VLOOKUP(D157,Таблица1[[Date]:[Close]],2,FALSE)</f>
        <v>115.42</v>
      </c>
      <c r="H157" s="14">
        <f>Таблица5[[#This Row],[Цена]]*E157</f>
        <v>51939</v>
      </c>
      <c r="I157" s="14">
        <f t="shared" si="1"/>
        <v>652</v>
      </c>
      <c r="J157" s="14">
        <f>H157/($N$42+1)^(Таблица5[[#This Row],[День]]/365)</f>
        <v>47986.983169068168</v>
      </c>
      <c r="K157" s="14">
        <f>H157/($N$45+1)^(Таблица5[[#This Row],[День]]/365)</f>
        <v>56556.784954566028</v>
      </c>
      <c r="L157" s="14"/>
    </row>
    <row r="158" spans="3:12" x14ac:dyDescent="0.35">
      <c r="C158" s="7"/>
      <c r="D158" s="7">
        <v>42745</v>
      </c>
      <c r="E158" s="14">
        <v>-240</v>
      </c>
      <c r="F158" s="7">
        <v>42745</v>
      </c>
      <c r="G158">
        <f>VLOOKUP(D158,Таблица1[[Date]:[Close]],2,FALSE)</f>
        <v>112.24</v>
      </c>
      <c r="H158" s="14">
        <f>Таблица5[[#This Row],[Цена]]*E158</f>
        <v>-26937.599999999999</v>
      </c>
      <c r="I158" s="14">
        <f t="shared" si="1"/>
        <v>656</v>
      </c>
      <c r="J158" s="14">
        <f>H158/($N$42+1)^(Таблица5[[#This Row],[День]]/365)</f>
        <v>-24875.848543647422</v>
      </c>
      <c r="K158" s="14">
        <f>H158/($N$45+1)^(Таблица5[[#This Row],[День]]/365)</f>
        <v>-29347.895829477839</v>
      </c>
      <c r="L158" s="14"/>
    </row>
    <row r="159" spans="3:12" x14ac:dyDescent="0.35">
      <c r="C159" s="7"/>
      <c r="D159" s="7">
        <v>42754</v>
      </c>
      <c r="E159" s="14">
        <v>40</v>
      </c>
      <c r="F159" s="7">
        <v>42754</v>
      </c>
      <c r="G159">
        <f>VLOOKUP(D159,Таблица1[[Date]:[Close]],2,FALSE)</f>
        <v>112.21</v>
      </c>
      <c r="H159" s="14">
        <f>Таблица5[[#This Row],[Цена]]*E159</f>
        <v>4488.3999999999996</v>
      </c>
      <c r="I159" s="14">
        <f t="shared" si="1"/>
        <v>665</v>
      </c>
      <c r="J159" s="14">
        <f>H159/($N$42+1)^(Таблица5[[#This Row],[День]]/365)</f>
        <v>4140.3411170397058</v>
      </c>
      <c r="K159" s="14">
        <f>H159/($N$45+1)^(Таблица5[[#This Row],[День]]/365)</f>
        <v>4895.7613180527287</v>
      </c>
      <c r="L159" s="14"/>
    </row>
    <row r="160" spans="3:12" x14ac:dyDescent="0.35">
      <c r="C160" s="7"/>
      <c r="D160" s="7">
        <v>42758</v>
      </c>
      <c r="E160" s="14">
        <v>-440</v>
      </c>
      <c r="F160" s="7">
        <v>42758</v>
      </c>
      <c r="G160">
        <f>VLOOKUP(D160,Таблица1[[Date]:[Close]],2,FALSE)</f>
        <v>111.57</v>
      </c>
      <c r="H160" s="14">
        <f>Таблица5[[#This Row],[Цена]]*E160</f>
        <v>-49090.799999999996</v>
      </c>
      <c r="I160" s="14">
        <f t="shared" si="1"/>
        <v>669</v>
      </c>
      <c r="J160" s="14">
        <f>H160/($N$42+1)^(Таблица5[[#This Row],[День]]/365)</f>
        <v>-45262.008272056839</v>
      </c>
      <c r="K160" s="14">
        <f>H160/($N$45+1)^(Таблица5[[#This Row],[День]]/365)</f>
        <v>-53574.204598042896</v>
      </c>
      <c r="L160" s="14"/>
    </row>
    <row r="161" spans="3:12" x14ac:dyDescent="0.35">
      <c r="C161" s="7"/>
      <c r="D161" s="7">
        <v>42759</v>
      </c>
      <c r="E161" s="14">
        <v>210</v>
      </c>
      <c r="F161" s="7">
        <v>42759</v>
      </c>
      <c r="G161">
        <f>VLOOKUP(D161,Таблица1[[Date]:[Close]],2,FALSE)</f>
        <v>112.3</v>
      </c>
      <c r="H161" s="14">
        <f>Таблица5[[#This Row],[Цена]]*E161</f>
        <v>23583</v>
      </c>
      <c r="I161" s="14">
        <f t="shared" si="1"/>
        <v>670</v>
      </c>
      <c r="J161" s="14">
        <f>H161/($N$42+1)^(Таблица5[[#This Row],[День]]/365)</f>
        <v>21741.026538150702</v>
      </c>
      <c r="K161" s="14">
        <f>H161/($N$45+1)^(Таблица5[[#This Row],[День]]/365)</f>
        <v>25740.169842316565</v>
      </c>
      <c r="L161" s="14"/>
    </row>
    <row r="162" spans="3:12" x14ac:dyDescent="0.35">
      <c r="C162" s="7"/>
      <c r="D162" s="7">
        <v>42766</v>
      </c>
      <c r="E162" s="14">
        <v>-240</v>
      </c>
      <c r="F162" s="7">
        <v>42766</v>
      </c>
      <c r="G162">
        <f>VLOOKUP(D162,Таблица1[[Date]:[Close]],2,FALSE)</f>
        <v>106.37</v>
      </c>
      <c r="H162" s="14">
        <f>Таблица5[[#This Row],[Цена]]*E162</f>
        <v>-25528.800000000003</v>
      </c>
      <c r="I162" s="14">
        <f t="shared" si="1"/>
        <v>677</v>
      </c>
      <c r="J162" s="14">
        <f>H162/($N$42+1)^(Таблица5[[#This Row],[День]]/365)</f>
        <v>-23514.859683248789</v>
      </c>
      <c r="K162" s="14">
        <f>H162/($N$45+1)^(Таблица5[[#This Row],[День]]/365)</f>
        <v>-27889.446945541957</v>
      </c>
      <c r="L162" s="14"/>
    </row>
    <row r="163" spans="3:12" x14ac:dyDescent="0.35">
      <c r="C163" s="7"/>
      <c r="D163" s="7">
        <v>42769</v>
      </c>
      <c r="E163" s="14">
        <v>310</v>
      </c>
      <c r="F163" s="7">
        <v>42769</v>
      </c>
      <c r="G163">
        <f>VLOOKUP(D163,Таблица1[[Date]:[Close]],2,FALSE)</f>
        <v>104.96</v>
      </c>
      <c r="H163" s="14">
        <f>Таблица5[[#This Row],[Цена]]*E163</f>
        <v>32537.599999999999</v>
      </c>
      <c r="I163" s="14">
        <f t="shared" si="1"/>
        <v>680</v>
      </c>
      <c r="J163" s="14">
        <f>H163/($N$42+1)^(Таблица5[[#This Row],[День]]/365)</f>
        <v>29959.831170750149</v>
      </c>
      <c r="K163" s="14">
        <f>H163/($N$45+1)^(Таблица5[[#This Row],[День]]/365)</f>
        <v>35560.284074242867</v>
      </c>
      <c r="L163" s="14"/>
    </row>
    <row r="164" spans="3:12" x14ac:dyDescent="0.35">
      <c r="C164" s="7"/>
      <c r="D164" s="7">
        <v>42772</v>
      </c>
      <c r="E164" s="14">
        <v>190</v>
      </c>
      <c r="F164" s="7">
        <v>42772</v>
      </c>
      <c r="G164">
        <f>VLOOKUP(D164,Таблица1[[Date]:[Close]],2,FALSE)</f>
        <v>110.5</v>
      </c>
      <c r="H164" s="14">
        <f>Таблица5[[#This Row],[Цена]]*E164</f>
        <v>20995</v>
      </c>
      <c r="I164" s="14">
        <f t="shared" si="1"/>
        <v>683</v>
      </c>
      <c r="J164" s="14">
        <f>H164/($N$42+1)^(Таблица5[[#This Row],[День]]/365)</f>
        <v>19324.647468717387</v>
      </c>
      <c r="K164" s="14">
        <f>H164/($N$45+1)^(Таблица5[[#This Row],[День]]/365)</f>
        <v>22954.39175758919</v>
      </c>
      <c r="L164" s="14"/>
    </row>
    <row r="165" spans="3:12" x14ac:dyDescent="0.35">
      <c r="C165" s="7"/>
      <c r="D165" s="7">
        <v>42774</v>
      </c>
      <c r="E165" s="14">
        <v>-90</v>
      </c>
      <c r="F165" s="7">
        <v>42774</v>
      </c>
      <c r="G165">
        <f>VLOOKUP(D165,Таблица1[[Date]:[Close]],2,FALSE)</f>
        <v>108.73</v>
      </c>
      <c r="H165" s="14">
        <f>Таблица5[[#This Row],[Цена]]*E165</f>
        <v>-9785.7000000000007</v>
      </c>
      <c r="I165" s="14">
        <f t="shared" si="1"/>
        <v>685</v>
      </c>
      <c r="J165" s="14">
        <f>H165/($N$42+1)^(Таблица5[[#This Row],[День]]/365)</f>
        <v>-9004.9678920557781</v>
      </c>
      <c r="K165" s="14">
        <f>H165/($N$45+1)^(Таблица5[[#This Row],[День]]/365)</f>
        <v>-10701.761735580716</v>
      </c>
      <c r="L165" s="14"/>
    </row>
    <row r="166" spans="3:12" x14ac:dyDescent="0.35">
      <c r="C166" s="7"/>
      <c r="D166" s="7">
        <v>42775</v>
      </c>
      <c r="E166" s="14">
        <v>140</v>
      </c>
      <c r="F166" s="7">
        <v>42775</v>
      </c>
      <c r="G166">
        <f>VLOOKUP(D166,Таблица1[[Date]:[Close]],2,FALSE)</f>
        <v>108.45</v>
      </c>
      <c r="H166" s="14">
        <f>Таблица5[[#This Row],[Цена]]*E166</f>
        <v>15183</v>
      </c>
      <c r="I166" s="14">
        <f t="shared" si="1"/>
        <v>686</v>
      </c>
      <c r="J166" s="14">
        <f>H166/($N$42+1)^(Таблица5[[#This Row],[День]]/365)</f>
        <v>13969.959538866437</v>
      </c>
      <c r="K166" s="14">
        <f>H166/($N$45+1)^(Таблица5[[#This Row],[День]]/365)</f>
        <v>16606.484597529183</v>
      </c>
      <c r="L166" s="14"/>
    </row>
    <row r="167" spans="3:12" x14ac:dyDescent="0.35">
      <c r="C167" s="7"/>
      <c r="D167" s="7">
        <v>42787</v>
      </c>
      <c r="E167" s="14">
        <v>50</v>
      </c>
      <c r="F167" s="7">
        <v>42787</v>
      </c>
      <c r="G167">
        <f>VLOOKUP(D167,Таблица1[[Date]:[Close]],2,FALSE)</f>
        <v>117.81</v>
      </c>
      <c r="H167" s="14">
        <f>Таблица5[[#This Row],[Цена]]*E167</f>
        <v>5890.5</v>
      </c>
      <c r="I167" s="14">
        <f t="shared" si="1"/>
        <v>698</v>
      </c>
      <c r="J167" s="14">
        <f>H167/($N$42+1)^(Таблица5[[#This Row],[День]]/365)</f>
        <v>5411.9918931399916</v>
      </c>
      <c r="K167" s="14">
        <f>H167/($N$45+1)^(Таблица5[[#This Row],[День]]/365)</f>
        <v>6452.8726415894207</v>
      </c>
      <c r="L167" s="14"/>
    </row>
    <row r="168" spans="3:12" x14ac:dyDescent="0.35">
      <c r="C168" s="7"/>
      <c r="D168" s="7">
        <v>42793</v>
      </c>
      <c r="E168" s="14">
        <v>30</v>
      </c>
      <c r="F168" s="7">
        <v>42793</v>
      </c>
      <c r="G168">
        <f>VLOOKUP(D168,Таблица1[[Date]:[Close]],2,FALSE)</f>
        <v>117.94</v>
      </c>
      <c r="H168" s="14">
        <f>Таблица5[[#This Row],[Цена]]*E168</f>
        <v>3538.2</v>
      </c>
      <c r="I168" s="14">
        <f t="shared" si="1"/>
        <v>704</v>
      </c>
      <c r="J168" s="14">
        <f>H168/($N$42+1)^(Таблица5[[#This Row],[День]]/365)</f>
        <v>3248.4116967956197</v>
      </c>
      <c r="K168" s="14">
        <f>H168/($N$45+1)^(Таблица5[[#This Row],[День]]/365)</f>
        <v>3879.0352005996365</v>
      </c>
      <c r="L168" s="14"/>
    </row>
    <row r="169" spans="3:12" x14ac:dyDescent="0.35">
      <c r="C169" s="7"/>
      <c r="D169" s="7">
        <v>42804</v>
      </c>
      <c r="E169" s="14">
        <v>-460</v>
      </c>
      <c r="F169" s="7">
        <v>42804</v>
      </c>
      <c r="G169">
        <f>VLOOKUP(D169,Таблица1[[Date]:[Close]],2,FALSE)</f>
        <v>121.21</v>
      </c>
      <c r="H169" s="14">
        <f>Таблица5[[#This Row],[Цена]]*E169</f>
        <v>-55756.6</v>
      </c>
      <c r="I169" s="14">
        <f t="shared" si="1"/>
        <v>715</v>
      </c>
      <c r="J169" s="14">
        <f>H169/($N$42+1)^(Таблица5[[#This Row],[День]]/365)</f>
        <v>-51121.678658607096</v>
      </c>
      <c r="K169" s="14">
        <f>H169/($N$45+1)^(Таблица5[[#This Row],[День]]/365)</f>
        <v>-61215.543382860975</v>
      </c>
      <c r="L169" s="14"/>
    </row>
    <row r="170" spans="3:12" x14ac:dyDescent="0.35">
      <c r="C170" s="7"/>
      <c r="D170" s="7">
        <v>42807</v>
      </c>
      <c r="E170" s="14">
        <v>-60</v>
      </c>
      <c r="F170" s="7">
        <v>42807</v>
      </c>
      <c r="G170">
        <f>VLOOKUP(D170,Таблица1[[Date]:[Close]],2,FALSE)</f>
        <v>121.69</v>
      </c>
      <c r="H170" s="14">
        <f>Таблица5[[#This Row],[Цена]]*E170</f>
        <v>-7301.4</v>
      </c>
      <c r="I170" s="14">
        <f t="shared" si="1"/>
        <v>718</v>
      </c>
      <c r="J170" s="14">
        <f>H170/($N$42+1)^(Таблица5[[#This Row],[День]]/365)</f>
        <v>-6692.0136769000837</v>
      </c>
      <c r="K170" s="14">
        <f>H170/($N$45+1)^(Таблица5[[#This Row],[День]]/365)</f>
        <v>-8019.3980765295564</v>
      </c>
      <c r="L170" s="14"/>
    </row>
    <row r="171" spans="3:12" x14ac:dyDescent="0.35">
      <c r="C171" s="7"/>
      <c r="D171" s="7">
        <v>42808</v>
      </c>
      <c r="E171" s="14">
        <v>10</v>
      </c>
      <c r="F171" s="7">
        <v>42808</v>
      </c>
      <c r="G171">
        <f>VLOOKUP(D171,Таблица1[[Date]:[Close]],2,FALSE)</f>
        <v>120.53</v>
      </c>
      <c r="H171" s="14">
        <f>Таблица5[[#This Row],[Цена]]*E171</f>
        <v>1205.3</v>
      </c>
      <c r="I171" s="14">
        <f t="shared" ref="I171:I234" si="2">D171-$D$43</f>
        <v>719</v>
      </c>
      <c r="J171" s="14">
        <f>H171/($N$42+1)^(Таблица5[[#This Row],[День]]/365)</f>
        <v>1104.5696855656452</v>
      </c>
      <c r="K171" s="14">
        <f>H171/($N$45+1)^(Таблица5[[#This Row],[День]]/365)</f>
        <v>1323.9985881070536</v>
      </c>
      <c r="L171" s="14"/>
    </row>
    <row r="172" spans="3:12" x14ac:dyDescent="0.35">
      <c r="C172" s="7"/>
      <c r="D172" s="7">
        <v>42811</v>
      </c>
      <c r="E172" s="14">
        <v>-110</v>
      </c>
      <c r="F172" s="7">
        <v>42811</v>
      </c>
      <c r="G172">
        <f>VLOOKUP(D172,Таблица1[[Date]:[Close]],2,FALSE)</f>
        <v>123.97</v>
      </c>
      <c r="H172" s="14">
        <f>Таблица5[[#This Row],[Цена]]*E172</f>
        <v>-13636.7</v>
      </c>
      <c r="I172" s="14">
        <f t="shared" si="2"/>
        <v>722</v>
      </c>
      <c r="J172" s="14">
        <f>H172/($N$42+1)^(Таблица5[[#This Row],[День]]/365)</f>
        <v>-12492.492720057307</v>
      </c>
      <c r="K172" s="14">
        <f>H172/($N$45+1)^(Таблица5[[#This Row],[День]]/365)</f>
        <v>-14985.521336445527</v>
      </c>
      <c r="L172" s="14"/>
    </row>
    <row r="173" spans="3:12" x14ac:dyDescent="0.35">
      <c r="C173" s="7"/>
      <c r="D173" s="7">
        <v>42814</v>
      </c>
      <c r="E173" s="14">
        <v>300</v>
      </c>
      <c r="F173" s="7">
        <v>42814</v>
      </c>
      <c r="G173">
        <f>VLOOKUP(D173,Таблица1[[Date]:[Close]],2,FALSE)</f>
        <v>123.59</v>
      </c>
      <c r="H173" s="14">
        <f>Таблица5[[#This Row],[Цена]]*E173</f>
        <v>37077</v>
      </c>
      <c r="I173" s="14">
        <f t="shared" si="2"/>
        <v>725</v>
      </c>
      <c r="J173" s="14">
        <f>H173/($N$42+1)^(Таблица5[[#This Row],[День]]/365)</f>
        <v>33953.633837421752</v>
      </c>
      <c r="K173" s="14">
        <f>H173/($N$45+1)^(Таблица5[[#This Row],[День]]/365)</f>
        <v>40760.299037525954</v>
      </c>
      <c r="L173" s="14"/>
    </row>
    <row r="174" spans="3:12" x14ac:dyDescent="0.35">
      <c r="C174" s="7"/>
      <c r="D174" s="7">
        <v>42821</v>
      </c>
      <c r="E174" s="14">
        <v>420</v>
      </c>
      <c r="F174" s="7">
        <v>42821</v>
      </c>
      <c r="G174">
        <f>VLOOKUP(D174,Таблица1[[Date]:[Close]],2,FALSE)</f>
        <v>125.26</v>
      </c>
      <c r="H174" s="14">
        <f>Таблица5[[#This Row],[Цена]]*E174</f>
        <v>52609.200000000004</v>
      </c>
      <c r="I174" s="14">
        <f t="shared" si="2"/>
        <v>732</v>
      </c>
      <c r="J174" s="14">
        <f>H174/($N$42+1)^(Таблица5[[#This Row],[День]]/365)</f>
        <v>48136.484208501308</v>
      </c>
      <c r="K174" s="14">
        <f>H174/($N$45+1)^(Таблица5[[#This Row],[День]]/365)</f>
        <v>57888.409368002693</v>
      </c>
      <c r="L174" s="14"/>
    </row>
    <row r="175" spans="3:12" x14ac:dyDescent="0.35">
      <c r="C175" s="7"/>
      <c r="D175" s="7">
        <v>42822</v>
      </c>
      <c r="E175" s="14">
        <v>480</v>
      </c>
      <c r="F175" s="7">
        <v>42822</v>
      </c>
      <c r="G175">
        <f>VLOOKUP(D175,Таблица1[[Date]:[Close]],2,FALSE)</f>
        <v>125.05</v>
      </c>
      <c r="H175" s="14">
        <f>Таблица5[[#This Row],[Цена]]*E175</f>
        <v>60024</v>
      </c>
      <c r="I175" s="14">
        <f t="shared" si="2"/>
        <v>733</v>
      </c>
      <c r="J175" s="14">
        <f>H175/($N$42+1)^(Таблица5[[#This Row],[День]]/365)</f>
        <v>54914.228671313896</v>
      </c>
      <c r="K175" s="14">
        <f>H175/($N$45+1)^(Таблица5[[#This Row],[День]]/365)</f>
        <v>66055.895862450081</v>
      </c>
      <c r="L175" s="14"/>
    </row>
    <row r="176" spans="3:12" x14ac:dyDescent="0.35">
      <c r="C176" s="7"/>
      <c r="D176" s="7">
        <v>42824</v>
      </c>
      <c r="E176" s="14">
        <v>290</v>
      </c>
      <c r="F176" s="7">
        <v>42824</v>
      </c>
      <c r="G176">
        <f>VLOOKUP(D176,Таблица1[[Date]:[Close]],2,FALSE)</f>
        <v>125</v>
      </c>
      <c r="H176" s="14">
        <f>Таблица5[[#This Row],[Цена]]*E176</f>
        <v>36250</v>
      </c>
      <c r="I176" s="14">
        <f t="shared" si="2"/>
        <v>735</v>
      </c>
      <c r="J176" s="14">
        <f>H176/($N$42+1)^(Таблица5[[#This Row],[День]]/365)</f>
        <v>33156.030880469691</v>
      </c>
      <c r="K176" s="14">
        <f>H176/($N$45+1)^(Таблица5[[#This Row],[День]]/365)</f>
        <v>39903.237595959239</v>
      </c>
      <c r="L176" s="14"/>
    </row>
    <row r="177" spans="3:12" x14ac:dyDescent="0.35">
      <c r="C177" s="7"/>
      <c r="D177" s="7">
        <v>42825</v>
      </c>
      <c r="E177" s="14">
        <v>-30</v>
      </c>
      <c r="F177" s="7">
        <v>42825</v>
      </c>
      <c r="G177">
        <f>VLOOKUP(D177,Таблица1[[Date]:[Close]],2,FALSE)</f>
        <v>125.2</v>
      </c>
      <c r="H177" s="14">
        <f>Таблица5[[#This Row],[Цена]]*E177</f>
        <v>-3756</v>
      </c>
      <c r="I177" s="14">
        <f t="shared" si="2"/>
        <v>736</v>
      </c>
      <c r="J177" s="14">
        <f>H177/($N$42+1)^(Таблица5[[#This Row],[День]]/365)</f>
        <v>-3435.0051554266302</v>
      </c>
      <c r="K177" s="14">
        <f>H177/($N$45+1)^(Таблица5[[#This Row],[День]]/365)</f>
        <v>-4135.0659611190713</v>
      </c>
      <c r="L177" s="14"/>
    </row>
    <row r="178" spans="3:12" x14ac:dyDescent="0.35">
      <c r="C178" s="7"/>
      <c r="D178" s="7">
        <v>42828</v>
      </c>
      <c r="E178" s="14">
        <v>10</v>
      </c>
      <c r="F178" s="7">
        <v>42828</v>
      </c>
      <c r="G178">
        <f>VLOOKUP(D178,Таблица1[[Date]:[Close]],2,FALSE)</f>
        <v>125.05</v>
      </c>
      <c r="H178" s="14">
        <f>Таблица5[[#This Row],[Цена]]*E178</f>
        <v>1250.5</v>
      </c>
      <c r="I178" s="14">
        <f t="shared" si="2"/>
        <v>739</v>
      </c>
      <c r="J178" s="14">
        <f>H178/($N$42+1)^(Таблица5[[#This Row],[День]]/365)</f>
        <v>1143.2135436018345</v>
      </c>
      <c r="K178" s="14">
        <f>H178/($N$45+1)^(Таблица5[[#This Row],[День]]/365)</f>
        <v>1377.2435867254082</v>
      </c>
      <c r="L178" s="14"/>
    </row>
    <row r="179" spans="3:12" x14ac:dyDescent="0.35">
      <c r="C179" s="7"/>
      <c r="D179" s="7">
        <v>42829</v>
      </c>
      <c r="E179" s="14">
        <v>230</v>
      </c>
      <c r="F179" s="7">
        <v>42829</v>
      </c>
      <c r="G179">
        <f>VLOOKUP(D179,Таблица1[[Date]:[Close]],2,FALSE)</f>
        <v>124.08</v>
      </c>
      <c r="H179" s="14">
        <f>Таблица5[[#This Row],[Цена]]*E179</f>
        <v>28538.399999999998</v>
      </c>
      <c r="I179" s="14">
        <f t="shared" si="2"/>
        <v>740</v>
      </c>
      <c r="J179" s="14">
        <f>H179/($N$42+1)^(Таблица5[[#This Row],[День]]/365)</f>
        <v>26086.785710898315</v>
      </c>
      <c r="K179" s="14">
        <f>H179/($N$45+1)^(Таблица5[[#This Row],[День]]/365)</f>
        <v>31434.996644789262</v>
      </c>
      <c r="L179" s="14"/>
    </row>
    <row r="180" spans="3:12" x14ac:dyDescent="0.35">
      <c r="C180" s="7"/>
      <c r="D180" s="7">
        <v>42831</v>
      </c>
      <c r="E180" s="14">
        <v>-30</v>
      </c>
      <c r="F180" s="7">
        <v>42831</v>
      </c>
      <c r="G180">
        <f>VLOOKUP(D180,Таблица1[[Date]:[Close]],2,FALSE)</f>
        <v>125.54</v>
      </c>
      <c r="H180" s="14">
        <f>Таблица5[[#This Row],[Цена]]*E180</f>
        <v>-3766.2000000000003</v>
      </c>
      <c r="I180" s="14">
        <f t="shared" si="2"/>
        <v>742</v>
      </c>
      <c r="J180" s="14">
        <f>H180/($N$42+1)^(Таблица5[[#This Row],[День]]/365)</f>
        <v>-3441.8259054664468</v>
      </c>
      <c r="K180" s="14">
        <f>H180/($N$45+1)^(Таблица5[[#This Row],[День]]/365)</f>
        <v>-4149.5466012069874</v>
      </c>
      <c r="L180" s="14"/>
    </row>
    <row r="181" spans="3:12" x14ac:dyDescent="0.35">
      <c r="C181" s="7"/>
      <c r="D181" s="7">
        <v>42835</v>
      </c>
      <c r="E181" s="14">
        <v>60</v>
      </c>
      <c r="F181" s="7">
        <v>42835</v>
      </c>
      <c r="G181">
        <f>VLOOKUP(D181,Таблица1[[Date]:[Close]],2,FALSE)</f>
        <v>125.16</v>
      </c>
      <c r="H181" s="14">
        <f>Таблица5[[#This Row],[Цена]]*E181</f>
        <v>7509.5999999999995</v>
      </c>
      <c r="I181" s="14">
        <f t="shared" si="2"/>
        <v>746</v>
      </c>
      <c r="J181" s="14">
        <f>H181/($N$42+1)^(Таблица5[[#This Row],[День]]/365)</f>
        <v>6859.484279800763</v>
      </c>
      <c r="K181" s="14">
        <f>H181/($N$45+1)^(Таблица5[[#This Row],[День]]/365)</f>
        <v>8278.2971531078747</v>
      </c>
      <c r="L181" s="14"/>
    </row>
    <row r="182" spans="3:12" x14ac:dyDescent="0.35">
      <c r="C182" s="7"/>
      <c r="D182" s="7">
        <v>42843</v>
      </c>
      <c r="E182" s="14">
        <v>20</v>
      </c>
      <c r="F182" s="7">
        <v>42843</v>
      </c>
      <c r="G182">
        <f>VLOOKUP(D182,Таблица1[[Date]:[Close]],2,FALSE)</f>
        <v>121.17</v>
      </c>
      <c r="H182" s="14">
        <f>Таблица5[[#This Row],[Цена]]*E182</f>
        <v>2423.4</v>
      </c>
      <c r="I182" s="14">
        <f t="shared" si="2"/>
        <v>754</v>
      </c>
      <c r="J182" s="14">
        <f>H182/($N$42+1)^(Таблица5[[#This Row],[День]]/365)</f>
        <v>2211.4546836112991</v>
      </c>
      <c r="K182" s="14">
        <f>H182/($N$45+1)^(Таблица5[[#This Row],[День]]/365)</f>
        <v>2674.257294697341</v>
      </c>
      <c r="L182" s="14"/>
    </row>
    <row r="183" spans="3:12" x14ac:dyDescent="0.35">
      <c r="C183" s="7"/>
      <c r="D183" s="7">
        <v>42846</v>
      </c>
      <c r="E183" s="14">
        <v>-450</v>
      </c>
      <c r="F183" s="7">
        <v>42846</v>
      </c>
      <c r="G183">
        <f>VLOOKUP(D183,Таблица1[[Date]:[Close]],2,FALSE)</f>
        <v>125.03</v>
      </c>
      <c r="H183" s="14">
        <f>Таблица5[[#This Row],[Цена]]*E183</f>
        <v>-56263.5</v>
      </c>
      <c r="I183" s="14">
        <f t="shared" si="2"/>
        <v>757</v>
      </c>
      <c r="J183" s="14">
        <f>H183/($N$42+1)^(Таблица5[[#This Row],[День]]/365)</f>
        <v>-51324.123457890935</v>
      </c>
      <c r="K183" s="14">
        <f>H183/($N$45+1)^(Таблица5[[#This Row],[День]]/365)</f>
        <v>-62111.931551439957</v>
      </c>
      <c r="L183" s="14"/>
    </row>
    <row r="184" spans="3:12" x14ac:dyDescent="0.35">
      <c r="C184" s="7"/>
      <c r="D184" s="7">
        <v>42849</v>
      </c>
      <c r="E184" s="14">
        <v>-80</v>
      </c>
      <c r="F184" s="7">
        <v>42849</v>
      </c>
      <c r="G184">
        <f>VLOOKUP(D184,Таблица1[[Date]:[Close]],2,FALSE)</f>
        <v>129.25</v>
      </c>
      <c r="H184" s="14">
        <f>Таблица5[[#This Row],[Цена]]*E184</f>
        <v>-10340</v>
      </c>
      <c r="I184" s="14">
        <f t="shared" si="2"/>
        <v>760</v>
      </c>
      <c r="J184" s="14">
        <f>H184/($N$42+1)^(Таблица5[[#This Row],[День]]/365)</f>
        <v>-9428.8166354994919</v>
      </c>
      <c r="K184" s="14">
        <f>H184/($N$45+1)^(Таблица5[[#This Row],[День]]/365)</f>
        <v>-11419.288191543843</v>
      </c>
      <c r="L184" s="14"/>
    </row>
    <row r="185" spans="3:12" x14ac:dyDescent="0.35">
      <c r="C185" s="7"/>
      <c r="D185" s="7">
        <v>42851</v>
      </c>
      <c r="E185" s="14">
        <v>-490</v>
      </c>
      <c r="F185" s="7">
        <v>42851</v>
      </c>
      <c r="G185">
        <f>VLOOKUP(D185,Таблица1[[Date]:[Close]],2,FALSE)</f>
        <v>130.08000000000001</v>
      </c>
      <c r="H185" s="14">
        <f>Таблица5[[#This Row],[Цена]]*E185</f>
        <v>-63739.200000000004</v>
      </c>
      <c r="I185" s="14">
        <f t="shared" si="2"/>
        <v>762</v>
      </c>
      <c r="J185" s="14">
        <f>H185/($N$42+1)^(Таблица5[[#This Row],[День]]/365)</f>
        <v>-58108.254456856499</v>
      </c>
      <c r="K185" s="14">
        <f>H185/($N$45+1)^(Таблица5[[#This Row],[День]]/365)</f>
        <v>-70410.685536308592</v>
      </c>
      <c r="L185" s="14"/>
    </row>
    <row r="186" spans="3:12" x14ac:dyDescent="0.35">
      <c r="C186" s="7"/>
      <c r="D186" s="7">
        <v>42852</v>
      </c>
      <c r="E186" s="14">
        <v>300</v>
      </c>
      <c r="F186" s="7">
        <v>42852</v>
      </c>
      <c r="G186">
        <f>VLOOKUP(D186,Таблица1[[Date]:[Close]],2,FALSE)</f>
        <v>130.91999999999999</v>
      </c>
      <c r="H186" s="14">
        <f>Таблица5[[#This Row],[Цена]]*E186</f>
        <v>39275.999999999993</v>
      </c>
      <c r="I186" s="14">
        <f t="shared" si="2"/>
        <v>763</v>
      </c>
      <c r="J186" s="14">
        <f>H186/($N$42+1)^(Таблица5[[#This Row],[День]]/365)</f>
        <v>35801.873835163409</v>
      </c>
      <c r="K186" s="14">
        <f>H186/($N$45+1)^(Таблица5[[#This Row],[День]]/365)</f>
        <v>43392.627745570659</v>
      </c>
      <c r="L186" s="14"/>
    </row>
    <row r="187" spans="3:12" x14ac:dyDescent="0.35">
      <c r="C187" s="7"/>
      <c r="D187" s="7">
        <v>42853</v>
      </c>
      <c r="E187" s="14">
        <v>100</v>
      </c>
      <c r="F187" s="7">
        <v>42853</v>
      </c>
      <c r="G187">
        <f>VLOOKUP(D187,Таблица1[[Date]:[Close]],2,FALSE)</f>
        <v>130.32001</v>
      </c>
      <c r="H187" s="14">
        <f>Таблица5[[#This Row],[Цена]]*E187</f>
        <v>13032.001</v>
      </c>
      <c r="I187" s="14">
        <f t="shared" si="2"/>
        <v>764</v>
      </c>
      <c r="J187" s="14">
        <f>H187/($N$42+1)^(Таблица5[[#This Row],[День]]/365)</f>
        <v>11877.824281926818</v>
      </c>
      <c r="K187" s="14">
        <f>H187/($N$45+1)^(Таблица5[[#This Row],[День]]/365)</f>
        <v>14399.802606943735</v>
      </c>
      <c r="L187" s="14"/>
    </row>
    <row r="188" spans="3:12" x14ac:dyDescent="0.35">
      <c r="C188" s="7"/>
      <c r="D188" s="7">
        <v>42856</v>
      </c>
      <c r="E188" s="14">
        <v>500</v>
      </c>
      <c r="F188" s="7">
        <v>42856</v>
      </c>
      <c r="G188">
        <f>VLOOKUP(D188,Таблица1[[Date]:[Close]],2,FALSE)</f>
        <v>133.57001</v>
      </c>
      <c r="H188" s="14">
        <f>Таблица5[[#This Row],[Цена]]*E188</f>
        <v>66785.005000000005</v>
      </c>
      <c r="I188" s="14">
        <f t="shared" si="2"/>
        <v>767</v>
      </c>
      <c r="J188" s="14">
        <f>H188/($N$42+1)^(Таблица5[[#This Row],[День]]/365)</f>
        <v>60848.04223659452</v>
      </c>
      <c r="K188" s="14">
        <f>H188/($N$45+1)^(Таблица5[[#This Row],[День]]/365)</f>
        <v>73823.494930903442</v>
      </c>
      <c r="L188" s="14"/>
    </row>
    <row r="189" spans="3:12" x14ac:dyDescent="0.35">
      <c r="C189" s="7"/>
      <c r="D189" s="7">
        <v>42858</v>
      </c>
      <c r="E189" s="14">
        <v>-30</v>
      </c>
      <c r="F189" s="7">
        <v>42858</v>
      </c>
      <c r="G189">
        <f>VLOOKUP(D189,Таблица1[[Date]:[Close]],2,FALSE)</f>
        <v>129.88999999999999</v>
      </c>
      <c r="H189" s="14">
        <f>Таблица5[[#This Row],[Цена]]*E189</f>
        <v>-3896.7</v>
      </c>
      <c r="I189" s="14">
        <f t="shared" si="2"/>
        <v>769</v>
      </c>
      <c r="J189" s="14">
        <f>H189/($N$42+1)^(Таблица5[[#This Row],[День]]/365)</f>
        <v>-3549.4346805307923</v>
      </c>
      <c r="K189" s="14">
        <f>H189/($N$45+1)^(Таблица5[[#This Row],[День]]/365)</f>
        <v>-4308.4998286774953</v>
      </c>
      <c r="L189" s="14"/>
    </row>
    <row r="190" spans="3:12" x14ac:dyDescent="0.35">
      <c r="C190" s="7"/>
      <c r="D190" s="7">
        <v>42859</v>
      </c>
      <c r="E190" s="14">
        <v>290</v>
      </c>
      <c r="F190" s="7">
        <v>42859</v>
      </c>
      <c r="G190">
        <f>VLOOKUP(D190,Таблица1[[Date]:[Close]],2,FALSE)</f>
        <v>130.81</v>
      </c>
      <c r="H190" s="14">
        <f>Таблица5[[#This Row],[Цена]]*E190</f>
        <v>37934.9</v>
      </c>
      <c r="I190" s="14">
        <f t="shared" si="2"/>
        <v>770</v>
      </c>
      <c r="J190" s="14">
        <f>H190/($N$42+1)^(Таблица5[[#This Row],[День]]/365)</f>
        <v>34550.031324884592</v>
      </c>
      <c r="K190" s="14">
        <f>H190/($N$45+1)^(Таблица5[[#This Row],[День]]/365)</f>
        <v>41949.306633740409</v>
      </c>
      <c r="L190" s="14"/>
    </row>
    <row r="191" spans="3:12" x14ac:dyDescent="0.35">
      <c r="C191" s="7"/>
      <c r="D191" s="7">
        <v>42871</v>
      </c>
      <c r="E191" s="14">
        <v>290</v>
      </c>
      <c r="F191" s="7">
        <v>42871</v>
      </c>
      <c r="G191">
        <f>VLOOKUP(D191,Таблица1[[Date]:[Close]],2,FALSE)</f>
        <v>133.84</v>
      </c>
      <c r="H191" s="14">
        <f>Таблица5[[#This Row],[Цена]]*E191</f>
        <v>38813.599999999999</v>
      </c>
      <c r="I191" s="14">
        <f t="shared" si="2"/>
        <v>782</v>
      </c>
      <c r="J191" s="14">
        <f>H191/($N$42+1)^(Таблица5[[#This Row],[День]]/365)</f>
        <v>35298.873718185117</v>
      </c>
      <c r="K191" s="14">
        <f>H191/($N$45+1)^(Таблица5[[#This Row],[День]]/365)</f>
        <v>42988.331332795024</v>
      </c>
      <c r="L191" s="14"/>
    </row>
    <row r="192" spans="3:12" x14ac:dyDescent="0.35">
      <c r="C192" s="7"/>
      <c r="D192" s="7">
        <v>42874</v>
      </c>
      <c r="E192" s="14">
        <v>-260</v>
      </c>
      <c r="F192" s="7">
        <v>42874</v>
      </c>
      <c r="G192">
        <f>VLOOKUP(D192,Таблица1[[Date]:[Close]],2,FALSE)</f>
        <v>134.42999</v>
      </c>
      <c r="H192" s="14">
        <f>Таблица5[[#This Row],[Цена]]*E192</f>
        <v>-34951.797400000003</v>
      </c>
      <c r="I192" s="14">
        <f t="shared" si="2"/>
        <v>785</v>
      </c>
      <c r="J192" s="14">
        <f>H192/($N$42+1)^(Таблица5[[#This Row],[День]]/365)</f>
        <v>-31775.199958634214</v>
      </c>
      <c r="K192" s="14">
        <f>H192/($N$45+1)^(Таблица5[[#This Row],[День]]/365)</f>
        <v>-38726.333448027646</v>
      </c>
      <c r="L192" s="14"/>
    </row>
    <row r="193" spans="3:12" x14ac:dyDescent="0.35">
      <c r="C193" s="7"/>
      <c r="D193" s="7">
        <v>42878</v>
      </c>
      <c r="E193" s="14">
        <v>-670</v>
      </c>
      <c r="F193" s="7">
        <v>42878</v>
      </c>
      <c r="G193">
        <f>VLOOKUP(D193,Таблица1[[Date]:[Close]],2,FALSE)</f>
        <v>134.74001000000001</v>
      </c>
      <c r="H193" s="14">
        <f>Таблица5[[#This Row],[Цена]]*E193</f>
        <v>-90275.806700000001</v>
      </c>
      <c r="I193" s="14">
        <f t="shared" si="2"/>
        <v>789</v>
      </c>
      <c r="J193" s="14">
        <f>H193/($N$42+1)^(Таблица5[[#This Row],[День]]/365)</f>
        <v>-82031.243712594369</v>
      </c>
      <c r="K193" s="14">
        <f>H193/($N$45+1)^(Таблица5[[#This Row],[День]]/365)</f>
        <v>-100077.20868314242</v>
      </c>
      <c r="L193" s="14"/>
    </row>
    <row r="194" spans="3:12" x14ac:dyDescent="0.35">
      <c r="C194" s="7"/>
      <c r="D194" s="7">
        <v>42881</v>
      </c>
      <c r="E194" s="14">
        <v>60</v>
      </c>
      <c r="F194" s="7">
        <v>42881</v>
      </c>
      <c r="G194">
        <f>VLOOKUP(D194,Таблица1[[Date]:[Close]],2,FALSE)</f>
        <v>138.59</v>
      </c>
      <c r="H194" s="14">
        <f>Таблица5[[#This Row],[Цена]]*E194</f>
        <v>8315.4</v>
      </c>
      <c r="I194" s="14">
        <f t="shared" si="2"/>
        <v>792</v>
      </c>
      <c r="J194" s="14">
        <f>H194/($N$42+1)^(Таблица5[[#This Row],[День]]/365)</f>
        <v>7553.2336372588297</v>
      </c>
      <c r="K194" s="14">
        <f>H194/($N$45+1)^(Таблица5[[#This Row],[День]]/365)</f>
        <v>9221.8309238949623</v>
      </c>
      <c r="L194" s="14"/>
    </row>
    <row r="195" spans="3:12" x14ac:dyDescent="0.35">
      <c r="C195" s="7"/>
      <c r="D195" s="7">
        <v>42887</v>
      </c>
      <c r="E195" s="14">
        <v>190</v>
      </c>
      <c r="F195" s="7">
        <v>42887</v>
      </c>
      <c r="G195">
        <f>VLOOKUP(D195,Таблица1[[Date]:[Close]],2,FALSE)</f>
        <v>141</v>
      </c>
      <c r="H195" s="14">
        <f>Таблица5[[#This Row],[Цена]]*E195</f>
        <v>26790</v>
      </c>
      <c r="I195" s="14">
        <f t="shared" si="2"/>
        <v>798</v>
      </c>
      <c r="J195" s="14">
        <f>H195/($N$42+1)^(Таблица5[[#This Row],[День]]/365)</f>
        <v>24316.787377849087</v>
      </c>
      <c r="K195" s="14">
        <f>H195/($N$45+1)^(Таблица5[[#This Row],[День]]/365)</f>
        <v>29733.575245226613</v>
      </c>
      <c r="L195" s="14"/>
    </row>
    <row r="196" spans="3:12" x14ac:dyDescent="0.35">
      <c r="C196" s="7"/>
      <c r="D196" s="7">
        <v>42888</v>
      </c>
      <c r="E196" s="14">
        <v>-30</v>
      </c>
      <c r="F196" s="7">
        <v>42888</v>
      </c>
      <c r="G196">
        <f>VLOOKUP(D196,Таблица1[[Date]:[Close]],2,FALSE)</f>
        <v>141.55000000000001</v>
      </c>
      <c r="H196" s="14">
        <f>Таблица5[[#This Row],[Цена]]*E196</f>
        <v>-4246.5</v>
      </c>
      <c r="I196" s="14">
        <f t="shared" si="2"/>
        <v>799</v>
      </c>
      <c r="J196" s="14">
        <f>H196/($N$42+1)^(Таблица5[[#This Row],[День]]/365)</f>
        <v>-3854.0016591213471</v>
      </c>
      <c r="K196" s="14">
        <f>H196/($N$45+1)^(Таблица5[[#This Row],[День]]/365)</f>
        <v>-4713.7037341688456</v>
      </c>
      <c r="L196" s="14"/>
    </row>
    <row r="197" spans="3:12" x14ac:dyDescent="0.35">
      <c r="C197" s="7"/>
      <c r="D197" s="7">
        <v>42892</v>
      </c>
      <c r="E197" s="14">
        <v>-70</v>
      </c>
      <c r="F197" s="7">
        <v>42892</v>
      </c>
      <c r="G197">
        <f>VLOOKUP(D197,Таблица1[[Date]:[Close]],2,FALSE)</f>
        <v>142.14999</v>
      </c>
      <c r="H197" s="14">
        <f>Таблица5[[#This Row],[Цена]]*E197</f>
        <v>-9950.4992999999995</v>
      </c>
      <c r="I197" s="14">
        <f t="shared" si="2"/>
        <v>803</v>
      </c>
      <c r="J197" s="14">
        <f>H197/($N$42+1)^(Таблица5[[#This Row],[День]]/365)</f>
        <v>-9026.4043123595839</v>
      </c>
      <c r="K197" s="14">
        <f>H197/($N$45+1)^(Таблица5[[#This Row],[День]]/365)</f>
        <v>-11051.035328108936</v>
      </c>
      <c r="L197" s="14"/>
    </row>
    <row r="198" spans="3:12" x14ac:dyDescent="0.35">
      <c r="C198" s="7"/>
      <c r="D198" s="7">
        <v>42894</v>
      </c>
      <c r="E198" s="14">
        <v>-270</v>
      </c>
      <c r="F198" s="7">
        <v>42894</v>
      </c>
      <c r="G198">
        <f>VLOOKUP(D198,Таблица1[[Date]:[Close]],2,FALSE)</f>
        <v>142.84</v>
      </c>
      <c r="H198" s="14">
        <f>Таблица5[[#This Row],[Цена]]*E198</f>
        <v>-38566.800000000003</v>
      </c>
      <c r="I198" s="14">
        <f t="shared" si="2"/>
        <v>805</v>
      </c>
      <c r="J198" s="14">
        <f>H198/($N$42+1)^(Таблица5[[#This Row],[День]]/365)</f>
        <v>-34976.6398318961</v>
      </c>
      <c r="K198" s="14">
        <f>H198/($N$45+1)^(Таблица5[[#This Row],[День]]/365)</f>
        <v>-42843.522383874166</v>
      </c>
      <c r="L198" s="14"/>
    </row>
    <row r="199" spans="3:12" x14ac:dyDescent="0.35">
      <c r="C199" s="7"/>
      <c r="D199" s="7">
        <v>42900</v>
      </c>
      <c r="E199" s="14">
        <v>370</v>
      </c>
      <c r="F199" s="7">
        <v>42900</v>
      </c>
      <c r="G199">
        <f>VLOOKUP(D199,Таблица1[[Date]:[Close]],2,FALSE)</f>
        <v>142.30000000000001</v>
      </c>
      <c r="H199" s="14">
        <f>Таблица5[[#This Row],[Цена]]*E199</f>
        <v>52651.000000000007</v>
      </c>
      <c r="I199" s="14">
        <f t="shared" si="2"/>
        <v>811</v>
      </c>
      <c r="J199" s="14">
        <f>H199/($N$42+1)^(Таблица5[[#This Row],[День]]/365)</f>
        <v>47714.987437341879</v>
      </c>
      <c r="K199" s="14">
        <f>H199/($N$45+1)^(Таблица5[[#This Row],[День]]/365)</f>
        <v>58535.400860828166</v>
      </c>
      <c r="L199" s="14"/>
    </row>
    <row r="200" spans="3:12" x14ac:dyDescent="0.35">
      <c r="C200" s="7"/>
      <c r="D200" s="7">
        <v>42901</v>
      </c>
      <c r="E200" s="14">
        <v>240</v>
      </c>
      <c r="F200" s="7">
        <v>42901</v>
      </c>
      <c r="G200">
        <f>VLOOKUP(D200,Таблица1[[Date]:[Close]],2,FALSE)</f>
        <v>142.88</v>
      </c>
      <c r="H200" s="14">
        <f>Таблица5[[#This Row],[Цена]]*E200</f>
        <v>34291.199999999997</v>
      </c>
      <c r="I200" s="14">
        <f t="shared" si="2"/>
        <v>812</v>
      </c>
      <c r="J200" s="14">
        <f>H200/($N$42+1)^(Таблица5[[#This Row],[День]]/365)</f>
        <v>31072.640325730797</v>
      </c>
      <c r="K200" s="14">
        <f>H200/($N$45+1)^(Таблица5[[#This Row],[День]]/365)</f>
        <v>38128.646670046597</v>
      </c>
      <c r="L200" s="14"/>
    </row>
    <row r="201" spans="3:12" x14ac:dyDescent="0.35">
      <c r="C201" s="7"/>
      <c r="D201" s="7">
        <v>42921</v>
      </c>
      <c r="E201" s="14">
        <v>-140</v>
      </c>
      <c r="F201" s="7">
        <v>42921</v>
      </c>
      <c r="G201">
        <f>VLOOKUP(D201,Таблица1[[Date]:[Close]],2,FALSE)</f>
        <v>142.38</v>
      </c>
      <c r="H201" s="14">
        <f>Таблица5[[#This Row],[Цена]]*E201</f>
        <v>-19933.2</v>
      </c>
      <c r="I201" s="14">
        <f t="shared" si="2"/>
        <v>832</v>
      </c>
      <c r="J201" s="14">
        <f>H201/($N$42+1)^(Таблица5[[#This Row],[День]]/365)</f>
        <v>-18018.482004674261</v>
      </c>
      <c r="K201" s="14">
        <f>H201/($N$45+1)^(Таблица5[[#This Row],[День]]/365)</f>
        <v>-22221.861119490859</v>
      </c>
      <c r="L201" s="14"/>
    </row>
    <row r="202" spans="3:12" x14ac:dyDescent="0.35">
      <c r="C202" s="7"/>
      <c r="D202" s="7">
        <v>42928</v>
      </c>
      <c r="E202" s="14">
        <v>-300</v>
      </c>
      <c r="F202" s="7">
        <v>42928</v>
      </c>
      <c r="G202">
        <f>VLOOKUP(D202,Таблица1[[Date]:[Close]],2,FALSE)</f>
        <v>144.08000000000001</v>
      </c>
      <c r="H202" s="14">
        <f>Таблица5[[#This Row],[Цена]]*E202</f>
        <v>-43224.000000000007</v>
      </c>
      <c r="I202" s="14">
        <f t="shared" si="2"/>
        <v>839</v>
      </c>
      <c r="J202" s="14">
        <f>H202/($N$42+1)^(Таблица5[[#This Row],[День]]/365)</f>
        <v>-39038.859913016466</v>
      </c>
      <c r="K202" s="14">
        <f>H202/($N$45+1)^(Таблица5[[#This Row],[День]]/365)</f>
        <v>-48230.91524717171</v>
      </c>
      <c r="L202" s="14"/>
    </row>
    <row r="203" spans="3:12" x14ac:dyDescent="0.35">
      <c r="C203" s="7"/>
      <c r="D203" s="7">
        <v>42933</v>
      </c>
      <c r="E203" s="14">
        <v>80</v>
      </c>
      <c r="F203" s="7">
        <v>42933</v>
      </c>
      <c r="G203">
        <f>VLOOKUP(D203,Таблица1[[Date]:[Close]],2,FALSE)</f>
        <v>144.03998999999999</v>
      </c>
      <c r="H203" s="14">
        <f>Таблица5[[#This Row],[Цена]]*E203</f>
        <v>11523.199199999999</v>
      </c>
      <c r="I203" s="14">
        <f t="shared" si="2"/>
        <v>844</v>
      </c>
      <c r="J203" s="14">
        <f>H203/($N$42+1)^(Таблица5[[#This Row],[День]]/365)</f>
        <v>10401.157348718685</v>
      </c>
      <c r="K203" s="14">
        <f>H203/($N$45+1)^(Таблица5[[#This Row],[День]]/365)</f>
        <v>12866.407220085424</v>
      </c>
      <c r="L203" s="14"/>
    </row>
    <row r="204" spans="3:12" x14ac:dyDescent="0.35">
      <c r="C204" s="7"/>
      <c r="D204" s="7">
        <v>42942</v>
      </c>
      <c r="E204" s="14">
        <v>-180</v>
      </c>
      <c r="F204" s="7">
        <v>42942</v>
      </c>
      <c r="G204">
        <f>VLOOKUP(D204,Таблица1[[Date]:[Close]],2,FALSE)</f>
        <v>145.08000000000001</v>
      </c>
      <c r="H204" s="14">
        <f>Таблица5[[#This Row],[Цена]]*E204</f>
        <v>-26114.400000000001</v>
      </c>
      <c r="I204" s="14">
        <f t="shared" si="2"/>
        <v>853</v>
      </c>
      <c r="J204" s="14">
        <f>H204/($N$42+1)^(Таблица5[[#This Row],[День]]/365)</f>
        <v>-23545.841407493303</v>
      </c>
      <c r="K204" s="14">
        <f>H204/($N$45+1)^(Таблица5[[#This Row],[День]]/365)</f>
        <v>-29192.741985871944</v>
      </c>
      <c r="L204" s="14"/>
    </row>
    <row r="205" spans="3:12" x14ac:dyDescent="0.35">
      <c r="C205" s="7"/>
      <c r="D205" s="7">
        <v>42947</v>
      </c>
      <c r="E205" s="14">
        <v>330</v>
      </c>
      <c r="F205" s="7">
        <v>42947</v>
      </c>
      <c r="G205">
        <f>VLOOKUP(D205,Таблица1[[Date]:[Close]],2,FALSE)</f>
        <v>148.09</v>
      </c>
      <c r="H205" s="14">
        <f>Таблица5[[#This Row],[Цена]]*E205</f>
        <v>48869.700000000004</v>
      </c>
      <c r="I205" s="14">
        <f t="shared" si="2"/>
        <v>858</v>
      </c>
      <c r="J205" s="14">
        <f>H205/($N$42+1)^(Таблица5[[#This Row],[День]]/365)</f>
        <v>44036.243128153168</v>
      </c>
      <c r="K205" s="14">
        <f>H205/($N$45+1)^(Таблица5[[#This Row],[День]]/365)</f>
        <v>54666.11166781847</v>
      </c>
      <c r="L205" s="14"/>
    </row>
    <row r="206" spans="3:12" x14ac:dyDescent="0.35">
      <c r="C206" s="7"/>
      <c r="D206" s="7">
        <v>42954</v>
      </c>
      <c r="E206" s="14">
        <v>-230</v>
      </c>
      <c r="F206" s="7">
        <v>42954</v>
      </c>
      <c r="G206">
        <f>VLOOKUP(D206,Таблица1[[Date]:[Close]],2,FALSE)</f>
        <v>153.35001</v>
      </c>
      <c r="H206" s="14">
        <f>Таблица5[[#This Row],[Цена]]*E206</f>
        <v>-35270.5023</v>
      </c>
      <c r="I206" s="14">
        <f t="shared" si="2"/>
        <v>865</v>
      </c>
      <c r="J206" s="14">
        <f>H206/($N$42+1)^(Таблица5[[#This Row],[День]]/365)</f>
        <v>-31755.08122680958</v>
      </c>
      <c r="K206" s="14">
        <f>H206/($N$45+1)^(Таблица5[[#This Row],[День]]/365)</f>
        <v>-39490.015104779064</v>
      </c>
      <c r="L206" s="14"/>
    </row>
    <row r="207" spans="3:12" x14ac:dyDescent="0.35">
      <c r="C207" s="7"/>
      <c r="D207" s="7">
        <v>42962</v>
      </c>
      <c r="E207" s="14">
        <v>-460</v>
      </c>
      <c r="F207" s="7">
        <v>42962</v>
      </c>
      <c r="G207">
        <f>VLOOKUP(D207,Таблица1[[Date]:[Close]],2,FALSE)</f>
        <v>154.50998999999999</v>
      </c>
      <c r="H207" s="14">
        <f>Таблица5[[#This Row],[Цена]]*E207</f>
        <v>-71074.595399999991</v>
      </c>
      <c r="I207" s="14">
        <f t="shared" si="2"/>
        <v>873</v>
      </c>
      <c r="J207" s="14">
        <f>H207/($N$42+1)^(Таблица5[[#This Row],[День]]/365)</f>
        <v>-63928.462545600079</v>
      </c>
      <c r="K207" s="14">
        <f>H207/($N$45+1)^(Таблица5[[#This Row],[День]]/365)</f>
        <v>-79660.665485843594</v>
      </c>
      <c r="L207" s="14"/>
    </row>
    <row r="208" spans="3:12" x14ac:dyDescent="0.35">
      <c r="C208" s="7"/>
      <c r="D208" s="7">
        <v>42970</v>
      </c>
      <c r="E208" s="14">
        <v>220</v>
      </c>
      <c r="F208" s="7">
        <v>42970</v>
      </c>
      <c r="G208">
        <f>VLOOKUP(D208,Таблица1[[Date]:[Close]],2,FALSE)</f>
        <v>152.89999</v>
      </c>
      <c r="H208" s="14">
        <f>Таблица5[[#This Row],[Цена]]*E208</f>
        <v>33637.997799999997</v>
      </c>
      <c r="I208" s="14">
        <f t="shared" si="2"/>
        <v>881</v>
      </c>
      <c r="J208" s="14">
        <f>H208/($N$42+1)^(Таблица5[[#This Row],[День]]/365)</f>
        <v>30226.529241630189</v>
      </c>
      <c r="K208" s="14">
        <f>H208/($N$45+1)^(Таблица5[[#This Row],[День]]/365)</f>
        <v>37741.012826391394</v>
      </c>
      <c r="L208" s="14"/>
    </row>
    <row r="209" spans="3:12" x14ac:dyDescent="0.35">
      <c r="C209" s="7"/>
      <c r="D209" s="7">
        <v>42983</v>
      </c>
      <c r="E209" s="14">
        <v>-30</v>
      </c>
      <c r="F209" s="7">
        <v>42983</v>
      </c>
      <c r="G209">
        <f>VLOOKUP(D209,Таблица1[[Date]:[Close]],2,FALSE)</f>
        <v>150.50998999999999</v>
      </c>
      <c r="H209" s="14">
        <f>Таблица5[[#This Row],[Цена]]*E209</f>
        <v>-4515.2996999999996</v>
      </c>
      <c r="I209" s="14">
        <f t="shared" si="2"/>
        <v>894</v>
      </c>
      <c r="J209" s="14">
        <f>H209/($N$42+1)^(Таблица5[[#This Row],[День]]/365)</f>
        <v>-4050.9737768436853</v>
      </c>
      <c r="K209" s="14">
        <f>H209/($N$45+1)^(Таблица5[[#This Row],[День]]/365)</f>
        <v>-5074.6669848725269</v>
      </c>
      <c r="L209" s="14"/>
    </row>
    <row r="210" spans="3:12" x14ac:dyDescent="0.35">
      <c r="C210" s="7"/>
      <c r="D210" s="7">
        <v>42985</v>
      </c>
      <c r="E210" s="14">
        <v>-130</v>
      </c>
      <c r="F210" s="7">
        <v>42985</v>
      </c>
      <c r="G210">
        <f>VLOOKUP(D210,Таблица1[[Date]:[Close]],2,FALSE)</f>
        <v>153.85001</v>
      </c>
      <c r="H210" s="14">
        <f>Таблица5[[#This Row],[Цена]]*E210</f>
        <v>-20000.5013</v>
      </c>
      <c r="I210" s="14">
        <f t="shared" si="2"/>
        <v>896</v>
      </c>
      <c r="J210" s="14">
        <f>H210/($N$42+1)^(Таблица5[[#This Row],[День]]/365)</f>
        <v>-17939.416025087379</v>
      </c>
      <c r="K210" s="14">
        <f>H210/($N$45+1)^(Таблица5[[#This Row],[День]]/365)</f>
        <v>-22484.090103005452</v>
      </c>
      <c r="L210" s="14"/>
    </row>
    <row r="211" spans="3:12" x14ac:dyDescent="0.35">
      <c r="C211" s="7"/>
      <c r="D211" s="7">
        <v>42993</v>
      </c>
      <c r="E211" s="14">
        <v>150</v>
      </c>
      <c r="F211" s="7">
        <v>42993</v>
      </c>
      <c r="G211">
        <f>VLOOKUP(D211,Таблица1[[Date]:[Close]],2,FALSE)</f>
        <v>158.58000000000001</v>
      </c>
      <c r="H211" s="14">
        <f>Таблица5[[#This Row],[Цена]]*E211</f>
        <v>23787.000000000004</v>
      </c>
      <c r="I211" s="14">
        <f t="shared" si="2"/>
        <v>904</v>
      </c>
      <c r="J211" s="14">
        <f>H211/($N$42+1)^(Таблица5[[#This Row],[День]]/365)</f>
        <v>21315.001792646428</v>
      </c>
      <c r="K211" s="14">
        <f>H211/($N$45+1)^(Таблица5[[#This Row],[День]]/365)</f>
        <v>26768.74356659254</v>
      </c>
      <c r="L211" s="14"/>
    </row>
    <row r="212" spans="3:12" x14ac:dyDescent="0.35">
      <c r="C212" s="7"/>
      <c r="D212" s="7">
        <v>42998</v>
      </c>
      <c r="E212" s="14">
        <v>490</v>
      </c>
      <c r="F212" s="7">
        <v>42998</v>
      </c>
      <c r="G212">
        <f>VLOOKUP(D212,Таблица1[[Date]:[Close]],2,FALSE)</f>
        <v>157.41999999999999</v>
      </c>
      <c r="H212" s="14">
        <f>Таблица5[[#This Row],[Цена]]*E212</f>
        <v>77135.799999999988</v>
      </c>
      <c r="I212" s="14">
        <f t="shared" si="2"/>
        <v>909</v>
      </c>
      <c r="J212" s="14">
        <f>H212/($N$42+1)^(Таблица5[[#This Row],[День]]/365)</f>
        <v>69077.739036852028</v>
      </c>
      <c r="K212" s="14">
        <f>H212/($N$45+1)^(Таблица5[[#This Row],[День]]/365)</f>
        <v>86861.630468900796</v>
      </c>
      <c r="L212" s="14"/>
    </row>
    <row r="213" spans="3:12" x14ac:dyDescent="0.35">
      <c r="C213" s="7"/>
      <c r="D213" s="7">
        <v>43004</v>
      </c>
      <c r="E213" s="14">
        <v>-440</v>
      </c>
      <c r="F213" s="7">
        <v>43004</v>
      </c>
      <c r="G213">
        <f>VLOOKUP(D213,Таблица1[[Date]:[Close]],2,FALSE)</f>
        <v>160.61000000000001</v>
      </c>
      <c r="H213" s="14">
        <f>Таблица5[[#This Row],[Цена]]*E213</f>
        <v>-70668.400000000009</v>
      </c>
      <c r="I213" s="14">
        <f t="shared" si="2"/>
        <v>915</v>
      </c>
      <c r="J213" s="14">
        <f>H213/($N$42+1)^(Таблица5[[#This Row],[День]]/365)</f>
        <v>-63239.888459124581</v>
      </c>
      <c r="K213" s="14">
        <f>H213/($N$45+1)^(Таблица5[[#This Row],[День]]/365)</f>
        <v>-79641.174635674848</v>
      </c>
      <c r="L213" s="14"/>
    </row>
    <row r="214" spans="3:12" x14ac:dyDescent="0.35">
      <c r="C214" s="7"/>
      <c r="D214" s="7">
        <v>43005</v>
      </c>
      <c r="E214" s="14">
        <v>80</v>
      </c>
      <c r="F214" s="7">
        <v>43005</v>
      </c>
      <c r="G214">
        <f>VLOOKUP(D214,Таблица1[[Date]:[Close]],2,FALSE)</f>
        <v>163.72</v>
      </c>
      <c r="H214" s="14">
        <f>Таблица5[[#This Row],[Цена]]*E214</f>
        <v>13097.6</v>
      </c>
      <c r="I214" s="14">
        <f t="shared" si="2"/>
        <v>916</v>
      </c>
      <c r="J214" s="14">
        <f>H214/($N$42+1)^(Таблица5[[#This Row],[День]]/365)</f>
        <v>11719.385619867104</v>
      </c>
      <c r="K214" s="14">
        <f>H214/($N$45+1)^(Таблица5[[#This Row],[День]]/365)</f>
        <v>14762.532138572051</v>
      </c>
      <c r="L214" s="14"/>
    </row>
    <row r="215" spans="3:12" x14ac:dyDescent="0.35">
      <c r="C215" s="7"/>
      <c r="D215" s="7">
        <v>43006</v>
      </c>
      <c r="E215" s="14">
        <v>0</v>
      </c>
      <c r="F215" s="7">
        <v>43006</v>
      </c>
      <c r="G215">
        <f>VLOOKUP(D215,Таблица1[[Date]:[Close]],2,FALSE)</f>
        <v>162.34</v>
      </c>
      <c r="H215" s="14">
        <f>Таблица5[[#This Row],[Цена]]*E215</f>
        <v>0</v>
      </c>
      <c r="I215" s="14">
        <f t="shared" si="2"/>
        <v>917</v>
      </c>
      <c r="J215" s="14">
        <f>H215/($N$42+1)^(Таблица5[[#This Row],[День]]/365)</f>
        <v>0</v>
      </c>
      <c r="K215" s="14">
        <f>H215/($N$45+1)^(Таблица5[[#This Row],[День]]/365)</f>
        <v>0</v>
      </c>
      <c r="L215" s="14"/>
    </row>
    <row r="216" spans="3:12" x14ac:dyDescent="0.35">
      <c r="C216" s="7"/>
      <c r="D216" s="7">
        <v>43010</v>
      </c>
      <c r="E216" s="14">
        <v>120</v>
      </c>
      <c r="F216" s="7">
        <v>43010</v>
      </c>
      <c r="G216">
        <f>VLOOKUP(D216,Таблица1[[Date]:[Close]],2,FALSE)</f>
        <v>169.86</v>
      </c>
      <c r="H216" s="14">
        <f>Таблица5[[#This Row],[Цена]]*E216</f>
        <v>20383.2</v>
      </c>
      <c r="I216" s="14">
        <f t="shared" si="2"/>
        <v>921</v>
      </c>
      <c r="J216" s="14">
        <f>H216/($N$42+1)^(Таблица5[[#This Row],[День]]/365)</f>
        <v>18227.282006041831</v>
      </c>
      <c r="K216" s="14">
        <f>H216/($N$45+1)^(Таблица5[[#This Row],[День]]/365)</f>
        <v>22989.269592975565</v>
      </c>
      <c r="L216" s="14"/>
    </row>
    <row r="217" spans="3:12" x14ac:dyDescent="0.35">
      <c r="C217" s="7"/>
      <c r="D217" s="7">
        <v>43013</v>
      </c>
      <c r="E217" s="14">
        <v>-20</v>
      </c>
      <c r="F217" s="7">
        <v>43013</v>
      </c>
      <c r="G217">
        <f>VLOOKUP(D217,Таблица1[[Date]:[Close]],2,FALSE)</f>
        <v>173.64999</v>
      </c>
      <c r="H217" s="14">
        <f>Таблица5[[#This Row],[Цена]]*E217</f>
        <v>-3472.9998000000001</v>
      </c>
      <c r="I217" s="14">
        <f t="shared" si="2"/>
        <v>924</v>
      </c>
      <c r="J217" s="14">
        <f>H217/($N$42+1)^(Таблица5[[#This Row],[День]]/365)</f>
        <v>-3104.5321421543108</v>
      </c>
      <c r="K217" s="14">
        <f>H217/($N$45+1)^(Таблица5[[#This Row],[День]]/365)</f>
        <v>-3918.5714532498164</v>
      </c>
      <c r="L217" s="14"/>
    </row>
    <row r="218" spans="3:12" x14ac:dyDescent="0.35">
      <c r="C218" s="7"/>
      <c r="D218" s="7">
        <v>43014</v>
      </c>
      <c r="E218" s="14">
        <v>-290</v>
      </c>
      <c r="F218" s="7">
        <v>43014</v>
      </c>
      <c r="G218">
        <f>VLOOKUP(D218,Таблица1[[Date]:[Close]],2,FALSE)</f>
        <v>174.88</v>
      </c>
      <c r="H218" s="14">
        <f>Таблица5[[#This Row],[Цена]]*E218</f>
        <v>-50715.199999999997</v>
      </c>
      <c r="I218" s="14">
        <f t="shared" si="2"/>
        <v>925</v>
      </c>
      <c r="J218" s="14">
        <f>H218/($N$42+1)^(Таблица5[[#This Row],[День]]/365)</f>
        <v>-45329.072188618637</v>
      </c>
      <c r="K218" s="14">
        <f>H218/($N$45+1)^(Таблица5[[#This Row],[День]]/365)</f>
        <v>-57229.228251162465</v>
      </c>
      <c r="L218" s="14"/>
    </row>
    <row r="219" spans="3:12" x14ac:dyDescent="0.35">
      <c r="C219" s="7"/>
      <c r="D219" s="7">
        <v>43017</v>
      </c>
      <c r="E219" s="14">
        <v>490</v>
      </c>
      <c r="F219" s="7">
        <v>43017</v>
      </c>
      <c r="G219">
        <f>VLOOKUP(D219,Таблица1[[Date]:[Close]],2,FALSE)</f>
        <v>173.99001000000001</v>
      </c>
      <c r="H219" s="14">
        <f>Таблица5[[#This Row],[Цена]]*E219</f>
        <v>85255.104900000006</v>
      </c>
      <c r="I219" s="14">
        <f t="shared" si="2"/>
        <v>928</v>
      </c>
      <c r="J219" s="14">
        <f>H219/($N$42+1)^(Таблица5[[#This Row],[День]]/365)</f>
        <v>76172.978156024765</v>
      </c>
      <c r="K219" s="14">
        <f>H219/($N$45+1)^(Таблица5[[#This Row],[День]]/365)</f>
        <v>96243.264288244914</v>
      </c>
      <c r="L219" s="14"/>
    </row>
    <row r="220" spans="3:12" x14ac:dyDescent="0.35">
      <c r="C220" s="7"/>
      <c r="D220" s="7">
        <v>43018</v>
      </c>
      <c r="E220" s="14">
        <v>-80</v>
      </c>
      <c r="F220" s="7">
        <v>43018</v>
      </c>
      <c r="G220">
        <f>VLOOKUP(D220,Таблица1[[Date]:[Close]],2,FALSE)</f>
        <v>172.17999</v>
      </c>
      <c r="H220" s="14">
        <f>Таблица5[[#This Row],[Цена]]*E220</f>
        <v>-13774.3992</v>
      </c>
      <c r="I220" s="14">
        <f t="shared" si="2"/>
        <v>929</v>
      </c>
      <c r="J220" s="14">
        <f>H220/($N$42+1)^(Таблица5[[#This Row],[День]]/365)</f>
        <v>-12305.534798144416</v>
      </c>
      <c r="K220" s="14">
        <f>H220/($N$45+1)^(Таблица5[[#This Row],[День]]/365)</f>
        <v>-15551.75305756238</v>
      </c>
      <c r="L220" s="14"/>
    </row>
    <row r="221" spans="3:12" x14ac:dyDescent="0.35">
      <c r="C221" s="7"/>
      <c r="D221" s="7">
        <v>43020</v>
      </c>
      <c r="E221" s="14">
        <v>-460</v>
      </c>
      <c r="F221" s="7">
        <v>43020</v>
      </c>
      <c r="G221">
        <f>VLOOKUP(D221,Таблица1[[Date]:[Close]],2,FALSE)</f>
        <v>173</v>
      </c>
      <c r="H221" s="14">
        <f>Таблица5[[#This Row],[Цена]]*E221</f>
        <v>-79580</v>
      </c>
      <c r="I221" s="14">
        <f t="shared" si="2"/>
        <v>931</v>
      </c>
      <c r="J221" s="14">
        <f>H221/($N$42+1)^(Таблица5[[#This Row],[День]]/365)</f>
        <v>-71076.548893091633</v>
      </c>
      <c r="K221" s="14">
        <f>H221/($N$45+1)^(Таблица5[[#This Row],[День]]/365)</f>
        <v>-89871.934676582488</v>
      </c>
      <c r="L221" s="14"/>
    </row>
    <row r="222" spans="3:12" x14ac:dyDescent="0.35">
      <c r="C222" s="7"/>
      <c r="D222" s="7">
        <v>43024</v>
      </c>
      <c r="E222" s="14">
        <v>330</v>
      </c>
      <c r="F222" s="7">
        <v>43024</v>
      </c>
      <c r="G222">
        <f>VLOOKUP(D222,Таблица1[[Date]:[Close]],2,FALSE)</f>
        <v>170.55</v>
      </c>
      <c r="H222" s="14">
        <f>Таблица5[[#This Row],[Цена]]*E222</f>
        <v>56281.500000000007</v>
      </c>
      <c r="I222" s="14">
        <f t="shared" si="2"/>
        <v>935</v>
      </c>
      <c r="J222" s="14">
        <f>H222/($N$42+1)^(Таблица5[[#This Row],[День]]/365)</f>
        <v>50243.18955687651</v>
      </c>
      <c r="K222" s="14">
        <f>H222/($N$45+1)^(Таблица5[[#This Row],[День]]/365)</f>
        <v>63593.50456630774</v>
      </c>
      <c r="L222" s="14"/>
    </row>
    <row r="223" spans="3:12" x14ac:dyDescent="0.35">
      <c r="C223" s="7"/>
      <c r="D223" s="7">
        <v>43033</v>
      </c>
      <c r="E223" s="14">
        <v>310</v>
      </c>
      <c r="F223" s="7">
        <v>43033</v>
      </c>
      <c r="G223">
        <f>VLOOKUP(D223,Таблица1[[Date]:[Close]],2,FALSE)</f>
        <v>171.37</v>
      </c>
      <c r="H223" s="14">
        <f>Таблица5[[#This Row],[Цена]]*E223</f>
        <v>53124.700000000004</v>
      </c>
      <c r="I223" s="14">
        <f t="shared" si="2"/>
        <v>944</v>
      </c>
      <c r="J223" s="14">
        <f>H223/($N$42+1)^(Таблица5[[#This Row],[День]]/365)</f>
        <v>47373.295165978045</v>
      </c>
      <c r="K223" s="14">
        <f>H223/($N$45+1)^(Таблица5[[#This Row],[День]]/365)</f>
        <v>60097.194691987177</v>
      </c>
      <c r="L223" s="14"/>
    </row>
    <row r="224" spans="3:12" x14ac:dyDescent="0.35">
      <c r="C224" s="7"/>
      <c r="D224" s="7">
        <v>43039</v>
      </c>
      <c r="E224" s="14">
        <v>-20</v>
      </c>
      <c r="F224" s="7">
        <v>43039</v>
      </c>
      <c r="G224">
        <f>VLOOKUP(D224,Таблица1[[Date]:[Close]],2,FALSE)</f>
        <v>192.92</v>
      </c>
      <c r="H224" s="14">
        <f>Таблица5[[#This Row],[Цена]]*E224</f>
        <v>-3858.3999999999996</v>
      </c>
      <c r="I224" s="14">
        <f t="shared" si="2"/>
        <v>950</v>
      </c>
      <c r="J224" s="14">
        <f>H224/($N$42+1)^(Таблица5[[#This Row],[День]]/365)</f>
        <v>-3438.1756716663272</v>
      </c>
      <c r="K224" s="14">
        <f>H224/($N$45+1)^(Таблица5[[#This Row],[День]]/365)</f>
        <v>-4368.2286941641614</v>
      </c>
      <c r="L224" s="14"/>
    </row>
    <row r="225" spans="3:12" x14ac:dyDescent="0.35">
      <c r="C225" s="7"/>
      <c r="D225" s="7">
        <v>43041</v>
      </c>
      <c r="E225" s="14">
        <v>-290</v>
      </c>
      <c r="F225" s="7">
        <v>43041</v>
      </c>
      <c r="G225">
        <f>VLOOKUP(D225,Таблица1[[Date]:[Close]],2,FALSE)</f>
        <v>190.05</v>
      </c>
      <c r="H225" s="14">
        <f>Таблица5[[#This Row],[Цена]]*E225</f>
        <v>-55114.5</v>
      </c>
      <c r="I225" s="14">
        <f t="shared" si="2"/>
        <v>952</v>
      </c>
      <c r="J225" s="14">
        <f>H225/($N$42+1)^(Таблица5[[#This Row],[День]]/365)</f>
        <v>-49099.973305923828</v>
      </c>
      <c r="K225" s="14">
        <f>H225/($N$45+1)^(Таблица5[[#This Row],[День]]/365)</f>
        <v>-62413.34515345464</v>
      </c>
      <c r="L225" s="14"/>
    </row>
    <row r="226" spans="3:12" x14ac:dyDescent="0.35">
      <c r="C226" s="7"/>
      <c r="D226" s="7">
        <v>43045</v>
      </c>
      <c r="E226" s="14">
        <v>510</v>
      </c>
      <c r="F226" s="7">
        <v>43045</v>
      </c>
      <c r="G226">
        <f>VLOOKUP(D226,Таблица1[[Date]:[Close]],2,FALSE)</f>
        <v>196.55</v>
      </c>
      <c r="H226" s="14">
        <f>Таблица5[[#This Row],[Цена]]*E226</f>
        <v>100240.5</v>
      </c>
      <c r="I226" s="14">
        <f t="shared" si="2"/>
        <v>956</v>
      </c>
      <c r="J226" s="14">
        <f>H226/($N$42+1)^(Таблица5[[#This Row],[День]]/365)</f>
        <v>89258.122759678896</v>
      </c>
      <c r="K226" s="14">
        <f>H226/($N$45+1)^(Таблица5[[#This Row],[День]]/365)</f>
        <v>113574.74014735824</v>
      </c>
      <c r="L226" s="14"/>
    </row>
    <row r="227" spans="3:12" x14ac:dyDescent="0.35">
      <c r="C227" s="7"/>
      <c r="D227" s="7">
        <v>43046</v>
      </c>
      <c r="E227" s="14">
        <v>350</v>
      </c>
      <c r="F227" s="7">
        <v>43046</v>
      </c>
      <c r="G227">
        <f>VLOOKUP(D227,Таблица1[[Date]:[Close]],2,FALSE)</f>
        <v>197.21001000000001</v>
      </c>
      <c r="H227" s="14">
        <f>Таблица5[[#This Row],[Цена]]*E227</f>
        <v>69023.503500000006</v>
      </c>
      <c r="I227" s="14">
        <f t="shared" si="2"/>
        <v>957</v>
      </c>
      <c r="J227" s="14">
        <f>H227/($N$42+1)^(Таблица5[[#This Row],[День]]/365)</f>
        <v>61453.809380707644</v>
      </c>
      <c r="K227" s="14">
        <f>H227/($N$45+1)^(Таблица5[[#This Row],[День]]/365)</f>
        <v>78215.398425352992</v>
      </c>
      <c r="L227" s="14"/>
    </row>
    <row r="228" spans="3:12" x14ac:dyDescent="0.35">
      <c r="C228" s="7"/>
      <c r="D228" s="7">
        <v>43048</v>
      </c>
      <c r="E228" s="14">
        <v>380</v>
      </c>
      <c r="F228" s="7">
        <v>43048</v>
      </c>
      <c r="G228">
        <f>VLOOKUP(D228,Таблица1[[Date]:[Close]],2,FALSE)</f>
        <v>195.53998999999999</v>
      </c>
      <c r="H228" s="14">
        <f>Таблица5[[#This Row],[Цена]]*E228</f>
        <v>74305.196199999991</v>
      </c>
      <c r="I228" s="14">
        <f t="shared" si="2"/>
        <v>959</v>
      </c>
      <c r="J228" s="14">
        <f>H228/($N$42+1)^(Таблица5[[#This Row],[День]]/365)</f>
        <v>66140.209300040107</v>
      </c>
      <c r="K228" s="14">
        <f>H228/($N$45+1)^(Таблица5[[#This Row],[День]]/365)</f>
        <v>84222.459056139996</v>
      </c>
      <c r="L228" s="14"/>
    </row>
    <row r="229" spans="3:12" x14ac:dyDescent="0.35">
      <c r="C229" s="7"/>
      <c r="D229" s="7">
        <v>43053</v>
      </c>
      <c r="E229" s="14">
        <v>10</v>
      </c>
      <c r="F229" s="7">
        <v>43053</v>
      </c>
      <c r="G229">
        <f>VLOOKUP(D229,Таблица1[[Date]:[Close]],2,FALSE)</f>
        <v>193.75</v>
      </c>
      <c r="H229" s="14">
        <f>Таблица5[[#This Row],[Цена]]*E229</f>
        <v>1937.5</v>
      </c>
      <c r="I229" s="14">
        <f t="shared" si="2"/>
        <v>964</v>
      </c>
      <c r="J229" s="14">
        <f>H229/($N$42+1)^(Таблица5[[#This Row],[День]]/365)</f>
        <v>1723.5524978411429</v>
      </c>
      <c r="K229" s="14">
        <f>H229/($N$45+1)^(Таблица5[[#This Row],[День]]/365)</f>
        <v>2197.5264834162999</v>
      </c>
      <c r="L229" s="14"/>
    </row>
    <row r="230" spans="3:12" x14ac:dyDescent="0.35">
      <c r="C230" s="7"/>
      <c r="D230" s="7">
        <v>43063</v>
      </c>
      <c r="E230" s="14">
        <v>-100</v>
      </c>
      <c r="F230" s="7">
        <v>43063</v>
      </c>
      <c r="G230">
        <f>VLOOKUP(D230,Таблица1[[Date]:[Close]],2,FALSE)</f>
        <v>199.74001000000001</v>
      </c>
      <c r="H230" s="14">
        <f>Таблица5[[#This Row],[Цена]]*E230</f>
        <v>-19974.001</v>
      </c>
      <c r="I230" s="14">
        <f t="shared" si="2"/>
        <v>974</v>
      </c>
      <c r="J230" s="14">
        <f>H230/($N$42+1)^(Таблица5[[#This Row],[День]]/365)</f>
        <v>-17746.827294801693</v>
      </c>
      <c r="K230" s="14">
        <f>H230/($N$45+1)^(Таблица5[[#This Row],[День]]/365)</f>
        <v>-22684.270759390503</v>
      </c>
      <c r="L230" s="14"/>
    </row>
    <row r="231" spans="3:12" x14ac:dyDescent="0.35">
      <c r="C231" s="7"/>
      <c r="D231" s="7">
        <v>43067</v>
      </c>
      <c r="E231" s="14">
        <v>-310</v>
      </c>
      <c r="F231" s="7">
        <v>43067</v>
      </c>
      <c r="G231">
        <f>VLOOKUP(D231,Таблица1[[Date]:[Close]],2,FALSE)</f>
        <v>197.33</v>
      </c>
      <c r="H231" s="14">
        <f>Таблица5[[#This Row],[Цена]]*E231</f>
        <v>-61172.3</v>
      </c>
      <c r="I231" s="14">
        <f t="shared" si="2"/>
        <v>978</v>
      </c>
      <c r="J231" s="14">
        <f>H231/($N$42+1)^(Таблица5[[#This Row],[День]]/365)</f>
        <v>-54324.983820279202</v>
      </c>
      <c r="K231" s="14">
        <f>H231/($N$45+1)^(Таблица5[[#This Row],[День]]/365)</f>
        <v>-69509.07422231762</v>
      </c>
      <c r="L231" s="14"/>
    </row>
    <row r="232" spans="3:12" x14ac:dyDescent="0.35">
      <c r="C232" s="7"/>
      <c r="D232" s="7">
        <v>43082</v>
      </c>
      <c r="E232" s="14">
        <v>210</v>
      </c>
      <c r="F232" s="7">
        <v>43082</v>
      </c>
      <c r="G232">
        <f>VLOOKUP(D232,Таблица1[[Date]:[Close]],2,FALSE)</f>
        <v>193.06</v>
      </c>
      <c r="H232" s="14">
        <f>Таблица5[[#This Row],[Цена]]*E232</f>
        <v>40542.6</v>
      </c>
      <c r="I232" s="14">
        <f t="shared" si="2"/>
        <v>993</v>
      </c>
      <c r="J232" s="14">
        <f>H232/($N$42+1)^(Таблица5[[#This Row],[День]]/365)</f>
        <v>35938.97350223938</v>
      </c>
      <c r="K232" s="14">
        <f>H232/($N$45+1)^(Таблица5[[#This Row],[День]]/365)</f>
        <v>46158.247770600734</v>
      </c>
      <c r="L232" s="14"/>
    </row>
    <row r="233" spans="3:12" x14ac:dyDescent="0.35">
      <c r="C233" s="7"/>
      <c r="D233" s="7">
        <v>43087</v>
      </c>
      <c r="E233" s="14">
        <v>260</v>
      </c>
      <c r="F233" s="7">
        <v>43087</v>
      </c>
      <c r="G233">
        <f>VLOOKUP(D233,Таблица1[[Date]:[Close]],2,FALSE)</f>
        <v>190.07001</v>
      </c>
      <c r="H233" s="14">
        <f>Таблица5[[#This Row],[Цена]]*E233</f>
        <v>49418.202599999997</v>
      </c>
      <c r="I233" s="14">
        <f t="shared" si="2"/>
        <v>998</v>
      </c>
      <c r="J233" s="14">
        <f>H233/($N$42+1)^(Таблица5[[#This Row],[День]]/365)</f>
        <v>43780.16991867296</v>
      </c>
      <c r="K233" s="14">
        <f>H233/($N$45+1)^(Таблица5[[#This Row],[День]]/365)</f>
        <v>56299.992540753403</v>
      </c>
      <c r="L233" s="14"/>
    </row>
    <row r="234" spans="3:12" x14ac:dyDescent="0.35">
      <c r="C234" s="7"/>
      <c r="D234" s="7">
        <v>43090</v>
      </c>
      <c r="E234" s="14">
        <v>-300</v>
      </c>
      <c r="F234" s="7">
        <v>43090</v>
      </c>
      <c r="G234">
        <f>VLOOKUP(D234,Таблица1[[Date]:[Close]],2,FALSE)</f>
        <v>190.63</v>
      </c>
      <c r="H234" s="14">
        <f>Таблица5[[#This Row],[Цена]]*E234</f>
        <v>-57189</v>
      </c>
      <c r="I234" s="14">
        <f t="shared" si="2"/>
        <v>1001</v>
      </c>
      <c r="J234" s="14">
        <f>H234/($N$42+1)^(Таблица5[[#This Row],[День]]/365)</f>
        <v>-50645.965529800604</v>
      </c>
      <c r="K234" s="14">
        <f>H234/($N$45+1)^(Таблица5[[#This Row],[День]]/365)</f>
        <v>-65178.460595361357</v>
      </c>
      <c r="L234" s="14"/>
    </row>
    <row r="235" spans="3:12" x14ac:dyDescent="0.35">
      <c r="C235" s="7"/>
      <c r="D235" s="7">
        <v>43098</v>
      </c>
      <c r="E235" s="14">
        <v>-60</v>
      </c>
      <c r="F235" s="7">
        <v>43098</v>
      </c>
      <c r="G235">
        <f>VLOOKUP(D235,Таблица1[[Date]:[Close]],2,FALSE)</f>
        <v>187.41</v>
      </c>
      <c r="H235" s="14">
        <f>Таблица5[[#This Row],[Цена]]*E235</f>
        <v>-11244.6</v>
      </c>
      <c r="I235" s="14">
        <f t="shared" ref="I235:I298" si="3">D235-$D$43</f>
        <v>1009</v>
      </c>
      <c r="J235" s="14">
        <f>H235/($N$42+1)^(Таблица5[[#This Row],[День]]/365)</f>
        <v>-9948.4321897791269</v>
      </c>
      <c r="K235" s="14">
        <f>H235/($N$45+1)^(Таблица5[[#This Row],[День]]/365)</f>
        <v>-12828.901962469303</v>
      </c>
      <c r="L235" s="14"/>
    </row>
    <row r="236" spans="3:12" x14ac:dyDescent="0.35">
      <c r="C236" s="7"/>
      <c r="D236" s="7">
        <v>43103</v>
      </c>
      <c r="E236" s="14">
        <v>490</v>
      </c>
      <c r="F236" s="7">
        <v>43103</v>
      </c>
      <c r="G236">
        <f>VLOOKUP(D236,Таблица1[[Date]:[Close]],2,FALSE)</f>
        <v>195.82001</v>
      </c>
      <c r="H236" s="14">
        <f>Таблица5[[#This Row],[Цена]]*E236</f>
        <v>95951.804900000003</v>
      </c>
      <c r="I236" s="14">
        <f t="shared" si="3"/>
        <v>1014</v>
      </c>
      <c r="J236" s="14">
        <f>H236/($N$42+1)^(Таблица5[[#This Row],[День]]/365)</f>
        <v>84839.911495358683</v>
      </c>
      <c r="K236" s="14">
        <f>H236/($N$45+1)^(Таблица5[[#This Row],[День]]/365)</f>
        <v>109542.41165347589</v>
      </c>
      <c r="L236" s="14"/>
    </row>
    <row r="237" spans="3:12" x14ac:dyDescent="0.35">
      <c r="C237" s="7"/>
      <c r="D237" s="7">
        <v>43108</v>
      </c>
      <c r="E237" s="14">
        <v>60</v>
      </c>
      <c r="F237" s="7">
        <v>43108</v>
      </c>
      <c r="G237">
        <f>VLOOKUP(D237,Таблица1[[Date]:[Close]],2,FALSE)</f>
        <v>207.8</v>
      </c>
      <c r="H237" s="14">
        <f>Таблица5[[#This Row],[Цена]]*E237</f>
        <v>12468</v>
      </c>
      <c r="I237" s="14">
        <f t="shared" si="3"/>
        <v>1019</v>
      </c>
      <c r="J237" s="14">
        <f>H237/($N$42+1)^(Таблица5[[#This Row],[День]]/365)</f>
        <v>11017.42942726297</v>
      </c>
      <c r="K237" s="14">
        <f>H237/($N$45+1)^(Таблица5[[#This Row],[День]]/365)</f>
        <v>14243.267064052239</v>
      </c>
      <c r="L237" s="14"/>
    </row>
    <row r="238" spans="3:12" x14ac:dyDescent="0.35">
      <c r="C238" s="7"/>
      <c r="D238" s="7">
        <v>43130</v>
      </c>
      <c r="E238" s="14">
        <v>160</v>
      </c>
      <c r="F238" s="7">
        <v>43130</v>
      </c>
      <c r="G238">
        <f>VLOOKUP(D238,Таблица1[[Date]:[Close]],2,FALSE)</f>
        <v>235.06</v>
      </c>
      <c r="H238" s="14">
        <f>Таблица5[[#This Row],[Цена]]*E238</f>
        <v>37609.599999999999</v>
      </c>
      <c r="I238" s="14">
        <f t="shared" si="3"/>
        <v>1041</v>
      </c>
      <c r="J238" s="14">
        <f>H238/($N$42+1)^(Таблица5[[#This Row],[День]]/365)</f>
        <v>33145.339339036487</v>
      </c>
      <c r="K238" s="14">
        <f>H238/($N$45+1)^(Таблица5[[#This Row],[День]]/365)</f>
        <v>43088.334274811044</v>
      </c>
      <c r="L238" s="14"/>
    </row>
    <row r="239" spans="3:12" x14ac:dyDescent="0.35">
      <c r="C239" s="7"/>
      <c r="D239" s="7">
        <v>43137</v>
      </c>
      <c r="E239" s="14">
        <v>-120</v>
      </c>
      <c r="F239" s="7">
        <v>43137</v>
      </c>
      <c r="G239">
        <f>VLOOKUP(D239,Таблица1[[Date]:[Close]],2,FALSE)</f>
        <v>232.11</v>
      </c>
      <c r="H239" s="14">
        <f>Таблица5[[#This Row],[Цена]]*E239</f>
        <v>-27853.200000000001</v>
      </c>
      <c r="I239" s="14">
        <f t="shared" si="3"/>
        <v>1048</v>
      </c>
      <c r="J239" s="14">
        <f>H239/($N$42+1)^(Таблица5[[#This Row],[День]]/365)</f>
        <v>-24526.176442254196</v>
      </c>
      <c r="K239" s="14">
        <f>H239/($N$45+1)^(Таблица5[[#This Row],[День]]/365)</f>
        <v>-31939.876494829095</v>
      </c>
      <c r="L239" s="14"/>
    </row>
    <row r="240" spans="3:12" x14ac:dyDescent="0.35">
      <c r="C240" s="7"/>
      <c r="D240" s="7">
        <v>43138</v>
      </c>
      <c r="E240" s="14">
        <v>-160</v>
      </c>
      <c r="F240" s="7">
        <v>43138</v>
      </c>
      <c r="G240">
        <f>VLOOKUP(D240,Таблица1[[Date]:[Close]],2,FALSE)</f>
        <v>239.02</v>
      </c>
      <c r="H240" s="14">
        <f>Таблица5[[#This Row],[Цена]]*E240</f>
        <v>-38243.200000000004</v>
      </c>
      <c r="I240" s="14">
        <f t="shared" si="3"/>
        <v>1049</v>
      </c>
      <c r="J240" s="14">
        <f>H240/($N$42+1)^(Таблица5[[#This Row],[День]]/365)</f>
        <v>-33671.019047202113</v>
      </c>
      <c r="K240" s="14">
        <f>H240/($N$45+1)^(Таблица5[[#This Row],[День]]/365)</f>
        <v>-43860.047171903367</v>
      </c>
      <c r="L240" s="14"/>
    </row>
    <row r="241" spans="3:12" x14ac:dyDescent="0.35">
      <c r="C241" s="7"/>
      <c r="D241" s="7">
        <v>43146</v>
      </c>
      <c r="E241" s="14">
        <v>310</v>
      </c>
      <c r="F241" s="7">
        <v>43146</v>
      </c>
      <c r="G241">
        <f>VLOOKUP(D241,Таблица1[[Date]:[Close]],2,FALSE)</f>
        <v>261.04001</v>
      </c>
      <c r="H241" s="14">
        <f>Таблица5[[#This Row],[Цена]]*E241</f>
        <v>80922.403099999996</v>
      </c>
      <c r="I241" s="14">
        <f t="shared" si="3"/>
        <v>1057</v>
      </c>
      <c r="J241" s="14">
        <f>H241/($N$42+1)^(Таблица5[[#This Row],[День]]/365)</f>
        <v>71178.54195110091</v>
      </c>
      <c r="K241" s="14">
        <f>H241/($N$45+1)^(Таблица5[[#This Row],[День]]/365)</f>
        <v>92904.66461225001</v>
      </c>
      <c r="L241" s="14"/>
    </row>
    <row r="242" spans="3:12" x14ac:dyDescent="0.35">
      <c r="C242" s="7"/>
      <c r="D242" s="7">
        <v>43152</v>
      </c>
      <c r="E242" s="14">
        <v>-370</v>
      </c>
      <c r="F242" s="7">
        <v>43152</v>
      </c>
      <c r="G242">
        <f>VLOOKUP(D242,Таблица1[[Date]:[Close]],2,FALSE)</f>
        <v>268.25</v>
      </c>
      <c r="H242" s="14">
        <f>Таблица5[[#This Row],[Цена]]*E242</f>
        <v>-99252.5</v>
      </c>
      <c r="I242" s="14">
        <f t="shared" si="3"/>
        <v>1063</v>
      </c>
      <c r="J242" s="14">
        <f>H242/($N$42+1)^(Таблица5[[#This Row],[День]]/365)</f>
        <v>-87237.955985403052</v>
      </c>
      <c r="K242" s="14">
        <f>H242/($N$45+1)^(Таблица5[[#This Row],[День]]/365)</f>
        <v>-114038.26794862971</v>
      </c>
      <c r="L242" s="14"/>
    </row>
    <row r="243" spans="3:12" x14ac:dyDescent="0.35">
      <c r="C243" s="7"/>
      <c r="D243" s="7">
        <v>43161</v>
      </c>
      <c r="E243" s="14">
        <v>220</v>
      </c>
      <c r="F243" s="7">
        <v>43161</v>
      </c>
      <c r="G243">
        <f>VLOOKUP(D243,Таблица1[[Date]:[Close]],2,FALSE)</f>
        <v>275.13</v>
      </c>
      <c r="H243" s="14">
        <f>Таблица5[[#This Row],[Цена]]*E243</f>
        <v>60528.6</v>
      </c>
      <c r="I243" s="14">
        <f t="shared" si="3"/>
        <v>1072</v>
      </c>
      <c r="J243" s="14">
        <f>H243/($N$42+1)^(Таблица5[[#This Row],[День]]/365)</f>
        <v>53143.508302817099</v>
      </c>
      <c r="K243" s="14">
        <f>H243/($N$45+1)^(Таблица5[[#This Row],[День]]/365)</f>
        <v>69627.43563908177</v>
      </c>
      <c r="L243" s="14"/>
    </row>
    <row r="244" spans="3:12" x14ac:dyDescent="0.35">
      <c r="C244" s="7"/>
      <c r="D244" s="7">
        <v>43167</v>
      </c>
      <c r="E244" s="14">
        <v>40</v>
      </c>
      <c r="F244" s="7">
        <v>43167</v>
      </c>
      <c r="G244">
        <f>VLOOKUP(D244,Таблица1[[Date]:[Close]],2,FALSE)</f>
        <v>288.60001</v>
      </c>
      <c r="H244" s="14">
        <f>Таблица5[[#This Row],[Цена]]*E244</f>
        <v>11544.000400000001</v>
      </c>
      <c r="I244" s="14">
        <f t="shared" si="3"/>
        <v>1078</v>
      </c>
      <c r="J244" s="14">
        <f>H244/($N$42+1)^(Таблица5[[#This Row],[День]]/365)</f>
        <v>10128.138598127269</v>
      </c>
      <c r="K244" s="14">
        <f>H244/($N$45+1)^(Таблица5[[#This Row],[День]]/365)</f>
        <v>13289.740897360751</v>
      </c>
      <c r="L244" s="14"/>
    </row>
    <row r="245" spans="3:12" x14ac:dyDescent="0.35">
      <c r="C245" s="7"/>
      <c r="D245" s="7">
        <v>43168</v>
      </c>
      <c r="E245" s="14">
        <v>230</v>
      </c>
      <c r="F245" s="7">
        <v>43168</v>
      </c>
      <c r="G245">
        <f>VLOOKUP(D245,Таблица1[[Date]:[Close]],2,FALSE)</f>
        <v>294.51999000000001</v>
      </c>
      <c r="H245" s="14">
        <f>Таблица5[[#This Row],[Цена]]*E245</f>
        <v>67739.597699999998</v>
      </c>
      <c r="I245" s="14">
        <f t="shared" si="3"/>
        <v>1079</v>
      </c>
      <c r="J245" s="14">
        <f>H245/($N$42+1)^(Таблица5[[#This Row],[День]]/365)</f>
        <v>59424.180443363279</v>
      </c>
      <c r="K245" s="14">
        <f>H245/($N$45+1)^(Таблица5[[#This Row],[День]]/365)</f>
        <v>77993.700896218506</v>
      </c>
      <c r="L245" s="14"/>
    </row>
    <row r="246" spans="3:12" x14ac:dyDescent="0.35">
      <c r="C246" s="7"/>
      <c r="D246" s="7">
        <v>43172</v>
      </c>
      <c r="E246" s="14">
        <v>-410</v>
      </c>
      <c r="F246" s="7">
        <v>43172</v>
      </c>
      <c r="G246">
        <f>VLOOKUP(D246,Таблица1[[Date]:[Close]],2,FALSE)</f>
        <v>293.17000999999999</v>
      </c>
      <c r="H246" s="14">
        <f>Таблица5[[#This Row],[Цена]]*E246</f>
        <v>-120199.7041</v>
      </c>
      <c r="I246" s="14">
        <f t="shared" si="3"/>
        <v>1083</v>
      </c>
      <c r="J246" s="14">
        <f>H246/($N$42+1)^(Таблица5[[#This Row],[День]]/365)</f>
        <v>-105393.32997272782</v>
      </c>
      <c r="K246" s="14">
        <f>H246/($N$45+1)^(Таблица5[[#This Row],[День]]/365)</f>
        <v>-138467.30945518045</v>
      </c>
      <c r="L246" s="14"/>
    </row>
    <row r="247" spans="3:12" x14ac:dyDescent="0.35">
      <c r="C247" s="7"/>
      <c r="D247" s="7">
        <v>43180</v>
      </c>
      <c r="E247" s="14">
        <v>70</v>
      </c>
      <c r="F247" s="7">
        <v>43180</v>
      </c>
      <c r="G247">
        <f>VLOOKUP(D247,Таблица1[[Date]:[Close]],2,FALSE)</f>
        <v>292.31</v>
      </c>
      <c r="H247" s="14">
        <f>Таблица5[[#This Row],[Цена]]*E247</f>
        <v>20461.7</v>
      </c>
      <c r="I247" s="14">
        <f t="shared" si="3"/>
        <v>1091</v>
      </c>
      <c r="J247" s="14">
        <f>H247/($N$42+1)^(Таблица5[[#This Row],[День]]/365)</f>
        <v>17923.784821954931</v>
      </c>
      <c r="K247" s="14">
        <f>H247/($N$45+1)^(Таблица5[[#This Row],[День]]/365)</f>
        <v>23596.057556395612</v>
      </c>
      <c r="L247" s="14"/>
    </row>
    <row r="248" spans="3:12" x14ac:dyDescent="0.35">
      <c r="C248" s="7"/>
      <c r="D248" s="7">
        <v>43181</v>
      </c>
      <c r="E248" s="14">
        <v>-310</v>
      </c>
      <c r="F248" s="7">
        <v>43181</v>
      </c>
      <c r="G248">
        <f>VLOOKUP(D248,Таблица1[[Date]:[Close]],2,FALSE)</f>
        <v>286.39001000000002</v>
      </c>
      <c r="H248" s="14">
        <f>Таблица5[[#This Row],[Цена]]*E248</f>
        <v>-88780.90310000001</v>
      </c>
      <c r="I248" s="14">
        <f t="shared" si="3"/>
        <v>1092</v>
      </c>
      <c r="J248" s="14">
        <f>H248/($N$42+1)^(Таблица5[[#This Row],[День]]/365)</f>
        <v>-77759.749358337445</v>
      </c>
      <c r="K248" s="14">
        <f>H248/($N$45+1)^(Таблица5[[#This Row],[День]]/365)</f>
        <v>-102393.88641989141</v>
      </c>
      <c r="L248" s="14"/>
    </row>
    <row r="249" spans="3:12" x14ac:dyDescent="0.35">
      <c r="C249" s="7"/>
      <c r="D249" s="7">
        <v>43182</v>
      </c>
      <c r="E249" s="14">
        <v>-490</v>
      </c>
      <c r="F249" s="7">
        <v>43182</v>
      </c>
      <c r="G249">
        <f>VLOOKUP(D249,Таблица1[[Date]:[Close]],2,FALSE)</f>
        <v>283.98998999999998</v>
      </c>
      <c r="H249" s="14">
        <f>Таблица5[[#This Row],[Цена]]*E249</f>
        <v>-139155.09509999998</v>
      </c>
      <c r="I249" s="14">
        <f t="shared" si="3"/>
        <v>1093</v>
      </c>
      <c r="J249" s="14">
        <f>H249/($N$42+1)^(Таблица5[[#This Row],[День]]/365)</f>
        <v>-121865.75715940483</v>
      </c>
      <c r="K249" s="14">
        <f>H249/($N$45+1)^(Таблица5[[#This Row],[День]]/365)</f>
        <v>-160513.03853233889</v>
      </c>
      <c r="L249" s="14"/>
    </row>
    <row r="250" spans="3:12" x14ac:dyDescent="0.35">
      <c r="C250" s="7"/>
      <c r="D250" s="7">
        <v>43193</v>
      </c>
      <c r="E250" s="14">
        <v>280</v>
      </c>
      <c r="F250" s="7">
        <v>43193</v>
      </c>
      <c r="G250">
        <f>VLOOKUP(D250,Таблица1[[Date]:[Close]],2,FALSE)</f>
        <v>278.07001000000002</v>
      </c>
      <c r="H250" s="14">
        <f>Таблица5[[#This Row],[Цена]]*E250</f>
        <v>77859.602800000008</v>
      </c>
      <c r="I250" s="14">
        <f t="shared" si="3"/>
        <v>1104</v>
      </c>
      <c r="J250" s="14">
        <f>H250/($N$42+1)^(Таблица5[[#This Row],[День]]/365)</f>
        <v>68094.948891519147</v>
      </c>
      <c r="K250" s="14">
        <f>H250/($N$45+1)^(Таблица5[[#This Row],[День]]/365)</f>
        <v>89938.879149587709</v>
      </c>
      <c r="L250" s="14"/>
    </row>
    <row r="251" spans="3:12" x14ac:dyDescent="0.35">
      <c r="C251" s="7"/>
      <c r="D251" s="7">
        <v>43195</v>
      </c>
      <c r="E251" s="14">
        <v>390</v>
      </c>
      <c r="F251" s="7">
        <v>43195</v>
      </c>
      <c r="G251">
        <f>VLOOKUP(D251,Таблица1[[Date]:[Close]],2,FALSE)</f>
        <v>292.13</v>
      </c>
      <c r="H251" s="14">
        <f>Таблица5[[#This Row],[Цена]]*E251</f>
        <v>113930.7</v>
      </c>
      <c r="I251" s="14">
        <f t="shared" si="3"/>
        <v>1106</v>
      </c>
      <c r="J251" s="14">
        <f>H251/($N$42+1)^(Таблица5[[#This Row],[День]]/365)</f>
        <v>99618.053215338441</v>
      </c>
      <c r="K251" s="14">
        <f>H251/($N$45+1)^(Таблица5[[#This Row],[День]]/365)</f>
        <v>131640.499810443</v>
      </c>
      <c r="L251" s="14"/>
    </row>
    <row r="252" spans="3:12" x14ac:dyDescent="0.35">
      <c r="C252" s="7"/>
      <c r="D252" s="7">
        <v>43196</v>
      </c>
      <c r="E252" s="14">
        <v>350</v>
      </c>
      <c r="F252" s="7">
        <v>43196</v>
      </c>
      <c r="G252">
        <f>VLOOKUP(D252,Таблица1[[Date]:[Close]],2,FALSE)</f>
        <v>286.22000000000003</v>
      </c>
      <c r="H252" s="14">
        <f>Таблица5[[#This Row],[Цена]]*E252</f>
        <v>100177.00000000001</v>
      </c>
      <c r="I252" s="14">
        <f t="shared" si="3"/>
        <v>1107</v>
      </c>
      <c r="J252" s="14">
        <f>H252/($N$42+1)^(Таблица5[[#This Row],[День]]/365)</f>
        <v>87581.542816359201</v>
      </c>
      <c r="K252" s="14">
        <f>H252/($N$45+1)^(Таблица5[[#This Row],[День]]/365)</f>
        <v>115763.99702542373</v>
      </c>
      <c r="L252" s="14"/>
    </row>
    <row r="253" spans="3:12" x14ac:dyDescent="0.35">
      <c r="C253" s="7"/>
      <c r="D253" s="7">
        <v>43209</v>
      </c>
      <c r="E253" s="14">
        <v>-150</v>
      </c>
      <c r="F253" s="7">
        <v>43209</v>
      </c>
      <c r="G253">
        <f>VLOOKUP(D253,Таблица1[[Date]:[Close]],2,FALSE)</f>
        <v>306.45001000000002</v>
      </c>
      <c r="H253" s="14">
        <f>Таблица5[[#This Row],[Цена]]*E253</f>
        <v>-45967.501500000006</v>
      </c>
      <c r="I253" s="14">
        <f t="shared" si="3"/>
        <v>1120</v>
      </c>
      <c r="J253" s="14">
        <f>H253/($N$42+1)^(Таблица5[[#This Row],[День]]/365)</f>
        <v>-40124.549964888567</v>
      </c>
      <c r="K253" s="14">
        <f>H253/($N$45+1)^(Таблица5[[#This Row],[День]]/365)</f>
        <v>-53210.083910582762</v>
      </c>
      <c r="L253" s="14"/>
    </row>
    <row r="254" spans="3:12" x14ac:dyDescent="0.35">
      <c r="C254" s="7"/>
      <c r="D254" s="7">
        <v>43210</v>
      </c>
      <c r="E254" s="14">
        <v>-90</v>
      </c>
      <c r="F254" s="7">
        <v>43210</v>
      </c>
      <c r="G254">
        <f>VLOOKUP(D254,Таблица1[[Date]:[Close]],2,FALSE)</f>
        <v>305.92000999999999</v>
      </c>
      <c r="H254" s="14">
        <f>Таблица5[[#This Row],[Цена]]*E254</f>
        <v>-27532.800899999998</v>
      </c>
      <c r="I254" s="14">
        <f t="shared" si="3"/>
        <v>1121</v>
      </c>
      <c r="J254" s="14">
        <f>H254/($N$42+1)^(Таблица5[[#This Row],[День]]/365)</f>
        <v>-24030.176174535223</v>
      </c>
      <c r="K254" s="14">
        <f>H254/($N$45+1)^(Таблица5[[#This Row],[День]]/365)</f>
        <v>-31874.998570941534</v>
      </c>
      <c r="L254" s="14"/>
    </row>
    <row r="255" spans="3:12" x14ac:dyDescent="0.35">
      <c r="C255" s="7"/>
      <c r="D255" s="7">
        <v>43228</v>
      </c>
      <c r="E255" s="14">
        <v>410</v>
      </c>
      <c r="F255" s="7">
        <v>43228</v>
      </c>
      <c r="G255">
        <f>VLOOKUP(D255,Таблица1[[Date]:[Close]],2,FALSE)</f>
        <v>347.38</v>
      </c>
      <c r="H255" s="14">
        <f>Таблица5[[#This Row],[Цена]]*E255</f>
        <v>142425.79999999999</v>
      </c>
      <c r="I255" s="14">
        <f t="shared" si="3"/>
        <v>1139</v>
      </c>
      <c r="J255" s="14">
        <f>H255/($N$42+1)^(Таблица5[[#This Row],[День]]/365)</f>
        <v>124035.60214672096</v>
      </c>
      <c r="K255" s="14">
        <f>H255/($N$45+1)^(Таблица5[[#This Row],[День]]/365)</f>
        <v>165275.95481336972</v>
      </c>
      <c r="L255" s="14"/>
    </row>
    <row r="256" spans="3:12" x14ac:dyDescent="0.35">
      <c r="C256" s="7"/>
      <c r="D256" s="7">
        <v>43229</v>
      </c>
      <c r="E256" s="14">
        <v>40</v>
      </c>
      <c r="F256" s="7">
        <v>43229</v>
      </c>
      <c r="G256">
        <f>VLOOKUP(D256,Таблица1[[Date]:[Close]],2,FALSE)</f>
        <v>358.16</v>
      </c>
      <c r="H256" s="14">
        <f>Таблица5[[#This Row],[Цена]]*E256</f>
        <v>14326.400000000001</v>
      </c>
      <c r="I256" s="14">
        <f t="shared" si="3"/>
        <v>1140</v>
      </c>
      <c r="J256" s="14">
        <f>H256/($N$42+1)^(Таблица5[[#This Row],[День]]/365)</f>
        <v>12475.042950862908</v>
      </c>
      <c r="K256" s="14">
        <f>H256/($N$45+1)^(Таблица5[[#This Row],[День]]/365)</f>
        <v>16627.035146732462</v>
      </c>
      <c r="L256" s="14"/>
    </row>
    <row r="257" spans="3:12" x14ac:dyDescent="0.35">
      <c r="C257" s="7"/>
      <c r="D257" s="7">
        <v>43235</v>
      </c>
      <c r="E257" s="14">
        <v>50</v>
      </c>
      <c r="F257" s="7">
        <v>43235</v>
      </c>
      <c r="G257">
        <f>VLOOKUP(D257,Таблица1[[Date]:[Close]],2,FALSE)</f>
        <v>380.35001</v>
      </c>
      <c r="H257" s="14">
        <f>Таблица5[[#This Row],[Цена]]*E257</f>
        <v>19017.500499999998</v>
      </c>
      <c r="I257" s="14">
        <f t="shared" si="3"/>
        <v>1146</v>
      </c>
      <c r="J257" s="14">
        <f>H257/($N$42+1)^(Таблица5[[#This Row],[День]]/365)</f>
        <v>16547.870883013351</v>
      </c>
      <c r="K257" s="14">
        <f>H257/($N$45+1)^(Таблица5[[#This Row],[День]]/365)</f>
        <v>22088.772772301887</v>
      </c>
      <c r="L257" s="14"/>
    </row>
    <row r="258" spans="3:12" x14ac:dyDescent="0.35">
      <c r="C258" s="7"/>
      <c r="D258" s="7">
        <v>43236</v>
      </c>
      <c r="E258" s="14">
        <v>350</v>
      </c>
      <c r="F258" s="7">
        <v>43236</v>
      </c>
      <c r="G258">
        <f>VLOOKUP(D258,Таблица1[[Date]:[Close]],2,FALSE)</f>
        <v>381.97</v>
      </c>
      <c r="H258" s="14">
        <f>Таблица5[[#This Row],[Цена]]*E258</f>
        <v>133689.5</v>
      </c>
      <c r="I258" s="14">
        <f t="shared" si="3"/>
        <v>1147</v>
      </c>
      <c r="J258" s="14">
        <f>H258/($N$42+1)^(Таблица5[[#This Row],[День]]/365)</f>
        <v>116314.34284500475</v>
      </c>
      <c r="K258" s="14">
        <f>H258/($N$45+1)^(Таблица5[[#This Row],[День]]/365)</f>
        <v>155300.2608403333</v>
      </c>
      <c r="L258" s="14"/>
    </row>
    <row r="259" spans="3:12" x14ac:dyDescent="0.35">
      <c r="C259" s="7"/>
      <c r="D259" s="7">
        <v>43241</v>
      </c>
      <c r="E259" s="14">
        <v>330</v>
      </c>
      <c r="F259" s="7">
        <v>43241</v>
      </c>
      <c r="G259">
        <f>VLOOKUP(D259,Таблица1[[Date]:[Close]],2,FALSE)</f>
        <v>379.17000999999999</v>
      </c>
      <c r="H259" s="14">
        <f>Таблица5[[#This Row],[Цена]]*E259</f>
        <v>125126.1033</v>
      </c>
      <c r="I259" s="14">
        <f t="shared" si="3"/>
        <v>1152</v>
      </c>
      <c r="J259" s="14">
        <f>H259/($N$42+1)^(Таблица5[[#This Row],[День]]/365)</f>
        <v>108797.85109758322</v>
      </c>
      <c r="K259" s="14">
        <f>H259/($N$45+1)^(Таблица5[[#This Row],[День]]/365)</f>
        <v>145447.57350991227</v>
      </c>
      <c r="L259" s="14"/>
    </row>
    <row r="260" spans="3:12" x14ac:dyDescent="0.35">
      <c r="C260" s="7"/>
      <c r="D260" s="7">
        <v>43242</v>
      </c>
      <c r="E260" s="14">
        <v>180</v>
      </c>
      <c r="F260" s="7">
        <v>43242</v>
      </c>
      <c r="G260">
        <f>VLOOKUP(D260,Таблица1[[Date]:[Close]],2,FALSE)</f>
        <v>386.35001</v>
      </c>
      <c r="H260" s="14">
        <f>Таблица5[[#This Row],[Цена]]*E260</f>
        <v>69543.001799999998</v>
      </c>
      <c r="I260" s="14">
        <f t="shared" si="3"/>
        <v>1153</v>
      </c>
      <c r="J260" s="14">
        <f>H260/($N$42+1)^(Таблица5[[#This Row],[День]]/365)</f>
        <v>60460.692289596547</v>
      </c>
      <c r="K260" s="14">
        <f>H260/($N$45+1)^(Таблица5[[#This Row],[День]]/365)</f>
        <v>80847.897116955923</v>
      </c>
      <c r="L260" s="14"/>
    </row>
    <row r="261" spans="3:12" x14ac:dyDescent="0.35">
      <c r="C261" s="7"/>
      <c r="D261" s="7">
        <v>43262</v>
      </c>
      <c r="E261" s="14">
        <v>300</v>
      </c>
      <c r="F261" s="7">
        <v>43262</v>
      </c>
      <c r="G261">
        <f>VLOOKUP(D261,Таблица1[[Date]:[Close]],2,FALSE)</f>
        <v>418.20999</v>
      </c>
      <c r="H261" s="14">
        <f>Таблица5[[#This Row],[Цена]]*E261</f>
        <v>125462.997</v>
      </c>
      <c r="I261" s="14">
        <f t="shared" si="3"/>
        <v>1173</v>
      </c>
      <c r="J261" s="14">
        <f>H261/($N$42+1)^(Таблица5[[#This Row],[День]]/365)</f>
        <v>108813.06452898441</v>
      </c>
      <c r="K261" s="14">
        <f>H261/($N$45+1)^(Таблица5[[#This Row],[День]]/365)</f>
        <v>146239.82210277813</v>
      </c>
      <c r="L261" s="14"/>
    </row>
    <row r="262" spans="3:12" x14ac:dyDescent="0.35">
      <c r="C262" s="7"/>
      <c r="D262" s="7">
        <v>43264</v>
      </c>
      <c r="E262" s="14">
        <v>-90</v>
      </c>
      <c r="F262" s="7">
        <v>43264</v>
      </c>
      <c r="G262">
        <f>VLOOKUP(D262,Таблица1[[Date]:[Close]],2,FALSE)</f>
        <v>433.07001000000002</v>
      </c>
      <c r="H262" s="14">
        <f>Таблица5[[#This Row],[Цена]]*E262</f>
        <v>-38976.300900000002</v>
      </c>
      <c r="I262" s="14">
        <f t="shared" si="3"/>
        <v>1175</v>
      </c>
      <c r="J262" s="14">
        <f>H262/($N$42+1)^(Таблица5[[#This Row],[День]]/365)</f>
        <v>-33795.632091848194</v>
      </c>
      <c r="K262" s="14">
        <f>H262/($N$45+1)^(Таблица5[[#This Row],[День]]/365)</f>
        <v>-45442.695227589487</v>
      </c>
      <c r="L262" s="14"/>
    </row>
    <row r="263" spans="3:12" x14ac:dyDescent="0.35">
      <c r="C263" s="7"/>
      <c r="D263" s="7">
        <v>43270</v>
      </c>
      <c r="E263" s="14">
        <v>-190</v>
      </c>
      <c r="F263" s="7">
        <v>43270</v>
      </c>
      <c r="G263">
        <f>VLOOKUP(D263,Таблица1[[Date]:[Close]],2,FALSE)</f>
        <v>439.64001000000002</v>
      </c>
      <c r="H263" s="14">
        <f>Таблица5[[#This Row],[Цена]]*E263</f>
        <v>-83531.601900000009</v>
      </c>
      <c r="I263" s="14">
        <f t="shared" si="3"/>
        <v>1181</v>
      </c>
      <c r="J263" s="14">
        <f>H263/($N$42+1)^(Таблица5[[#This Row],[День]]/365)</f>
        <v>-72375.98288938147</v>
      </c>
      <c r="K263" s="14">
        <f>H263/($N$45+1)^(Таблица5[[#This Row],[День]]/365)</f>
        <v>-97466.345265374635</v>
      </c>
      <c r="L263" s="14"/>
    </row>
    <row r="264" spans="3:12" x14ac:dyDescent="0.35">
      <c r="C264" s="7"/>
      <c r="D264" s="7">
        <v>43272</v>
      </c>
      <c r="E264" s="14">
        <v>410</v>
      </c>
      <c r="F264" s="7">
        <v>43272</v>
      </c>
      <c r="G264">
        <f>VLOOKUP(D264,Таблица1[[Date]:[Close]],2,FALSE)</f>
        <v>438.26999000000001</v>
      </c>
      <c r="H264" s="14">
        <f>Таблица5[[#This Row],[Цена]]*E264</f>
        <v>179690.69589999999</v>
      </c>
      <c r="I264" s="14">
        <f t="shared" si="3"/>
        <v>1183</v>
      </c>
      <c r="J264" s="14">
        <f>H264/($N$42+1)^(Таблица5[[#This Row],[День]]/365)</f>
        <v>155655.26865081361</v>
      </c>
      <c r="K264" s="14">
        <f>H264/($N$45+1)^(Таблица5[[#This Row],[День]]/365)</f>
        <v>209721.48864531954</v>
      </c>
      <c r="L264" s="14"/>
    </row>
    <row r="265" spans="3:12" x14ac:dyDescent="0.35">
      <c r="C265" s="7"/>
      <c r="D265" s="7">
        <v>43273</v>
      </c>
      <c r="E265" s="14">
        <v>520</v>
      </c>
      <c r="F265" s="7">
        <v>43273</v>
      </c>
      <c r="G265">
        <f>VLOOKUP(D265,Таблица1[[Date]:[Close]],2,FALSE)</f>
        <v>427.29001</v>
      </c>
      <c r="H265" s="14">
        <f>Таблица5[[#This Row],[Цена]]*E265</f>
        <v>222190.8052</v>
      </c>
      <c r="I265" s="14">
        <f t="shared" si="3"/>
        <v>1184</v>
      </c>
      <c r="J265" s="14">
        <f>H265/($N$42+1)^(Таблица5[[#This Row],[День]]/365)</f>
        <v>192447.20260816294</v>
      </c>
      <c r="K265" s="14">
        <f>H265/($N$45+1)^(Таблица5[[#This Row],[День]]/365)</f>
        <v>259358.30474796344</v>
      </c>
      <c r="L265" s="14"/>
    </row>
    <row r="266" spans="3:12" x14ac:dyDescent="0.35">
      <c r="C266" s="7"/>
      <c r="D266" s="7">
        <v>43278</v>
      </c>
      <c r="E266" s="14">
        <v>350</v>
      </c>
      <c r="F266" s="7">
        <v>43278</v>
      </c>
      <c r="G266">
        <f>VLOOKUP(D266,Таблица1[[Date]:[Close]],2,FALSE)</f>
        <v>410.64001000000002</v>
      </c>
      <c r="H266" s="14">
        <f>Таблица5[[#This Row],[Цена]]*E266</f>
        <v>143724.00350000002</v>
      </c>
      <c r="I266" s="14">
        <f t="shared" si="3"/>
        <v>1189</v>
      </c>
      <c r="J266" s="14">
        <f>H266/($N$42+1)^(Таблица5[[#This Row],[День]]/365)</f>
        <v>124408.84304476847</v>
      </c>
      <c r="K266" s="14">
        <f>H266/($N$45+1)^(Таблица5[[#This Row],[День]]/365)</f>
        <v>167875.39846172021</v>
      </c>
      <c r="L266" s="14"/>
    </row>
    <row r="267" spans="3:12" x14ac:dyDescent="0.35">
      <c r="C267" s="7"/>
      <c r="D267" s="7">
        <v>43286</v>
      </c>
      <c r="E267" s="14">
        <v>-350</v>
      </c>
      <c r="F267" s="7">
        <v>43286</v>
      </c>
      <c r="G267">
        <f>VLOOKUP(D267,Таблица1[[Date]:[Close]],2,FALSE)</f>
        <v>400.57999000000001</v>
      </c>
      <c r="H267" s="14">
        <f>Таблица5[[#This Row],[Цена]]*E267</f>
        <v>-140202.99650000001</v>
      </c>
      <c r="I267" s="14">
        <f t="shared" si="3"/>
        <v>1197</v>
      </c>
      <c r="J267" s="14">
        <f>H267/($N$42+1)^(Таблица5[[#This Row],[День]]/365)</f>
        <v>-121243.23660794865</v>
      </c>
      <c r="K267" s="14">
        <f>H267/($N$45+1)^(Таблица5[[#This Row],[День]]/365)</f>
        <v>-163933.95814418086</v>
      </c>
      <c r="L267" s="14"/>
    </row>
    <row r="268" spans="3:12" x14ac:dyDescent="0.35">
      <c r="C268" s="7"/>
      <c r="D268" s="7">
        <v>43290</v>
      </c>
      <c r="E268" s="14">
        <v>70</v>
      </c>
      <c r="F268" s="7">
        <v>43290</v>
      </c>
      <c r="G268">
        <f>VLOOKUP(D268,Таблица1[[Date]:[Close]],2,FALSE)</f>
        <v>408.45999</v>
      </c>
      <c r="H268" s="14">
        <f>Таблица5[[#This Row],[Цена]]*E268</f>
        <v>28592.1993</v>
      </c>
      <c r="I268" s="14">
        <f t="shared" si="3"/>
        <v>1201</v>
      </c>
      <c r="J268" s="14">
        <f>H268/($N$42+1)^(Таблица5[[#This Row],[День]]/365)</f>
        <v>24713.652079211108</v>
      </c>
      <c r="K268" s="14">
        <f>H268/($N$45+1)^(Таблица5[[#This Row],[День]]/365)</f>
        <v>33449.230483334075</v>
      </c>
      <c r="L268" s="14"/>
    </row>
    <row r="269" spans="3:12" x14ac:dyDescent="0.35">
      <c r="C269" s="7"/>
      <c r="D269" s="7">
        <v>43293</v>
      </c>
      <c r="E269" s="14">
        <v>360</v>
      </c>
      <c r="F269" s="7">
        <v>43293</v>
      </c>
      <c r="G269">
        <f>VLOOKUP(D269,Таблица1[[Date]:[Close]],2,FALSE)</f>
        <v>414.60998999999998</v>
      </c>
      <c r="H269" s="14">
        <f>Таблица5[[#This Row],[Цена]]*E269</f>
        <v>149259.59639999998</v>
      </c>
      <c r="I269" s="14">
        <f t="shared" si="3"/>
        <v>1204</v>
      </c>
      <c r="J269" s="14">
        <f>H269/($N$42+1)^(Таблица5[[#This Row],[День]]/365)</f>
        <v>128965.48154933925</v>
      </c>
      <c r="K269" s="14">
        <f>H269/($N$45+1)^(Таблица5[[#This Row],[День]]/365)</f>
        <v>174683.15860417043</v>
      </c>
      <c r="L269" s="14"/>
    </row>
    <row r="270" spans="3:12" x14ac:dyDescent="0.35">
      <c r="C270" s="7"/>
      <c r="D270" s="7">
        <v>43297</v>
      </c>
      <c r="E270" s="14">
        <v>220</v>
      </c>
      <c r="F270" s="7">
        <v>43297</v>
      </c>
      <c r="G270">
        <f>VLOOKUP(D270,Таблица1[[Date]:[Close]],2,FALSE)</f>
        <v>419.38</v>
      </c>
      <c r="H270" s="14">
        <f>Таблица5[[#This Row],[Цена]]*E270</f>
        <v>92263.6</v>
      </c>
      <c r="I270" s="14">
        <f t="shared" si="3"/>
        <v>1208</v>
      </c>
      <c r="J270" s="14">
        <f>H270/($N$42+1)^(Таблица5[[#This Row],[День]]/365)</f>
        <v>79680.2627653987</v>
      </c>
      <c r="K270" s="14">
        <f>H270/($N$45+1)^(Таблица5[[#This Row],[День]]/365)</f>
        <v>108035.40612686565</v>
      </c>
      <c r="L270" s="14"/>
    </row>
    <row r="271" spans="3:12" x14ac:dyDescent="0.35">
      <c r="C271" s="7"/>
      <c r="D271" s="7">
        <v>43306</v>
      </c>
      <c r="E271" s="14">
        <v>230</v>
      </c>
      <c r="F271" s="7">
        <v>43306</v>
      </c>
      <c r="G271">
        <f>VLOOKUP(D271,Таблица1[[Date]:[Close]],2,FALSE)</f>
        <v>430.64001000000002</v>
      </c>
      <c r="H271" s="14">
        <f>Таблица5[[#This Row],[Цена]]*E271</f>
        <v>99047.202300000004</v>
      </c>
      <c r="I271" s="14">
        <f t="shared" si="3"/>
        <v>1217</v>
      </c>
      <c r="J271" s="14">
        <f>H271/($N$42+1)^(Таблица5[[#This Row],[День]]/365)</f>
        <v>85445.292329639618</v>
      </c>
      <c r="K271" s="14">
        <f>H271/($N$45+1)^(Таблица5[[#This Row],[День]]/365)</f>
        <v>116115.05690619846</v>
      </c>
      <c r="L271" s="14"/>
    </row>
    <row r="272" spans="3:12" x14ac:dyDescent="0.35">
      <c r="C272" s="7"/>
      <c r="D272" s="7">
        <v>43312</v>
      </c>
      <c r="E272" s="14">
        <v>200</v>
      </c>
      <c r="F272" s="7">
        <v>43312</v>
      </c>
      <c r="G272">
        <f>VLOOKUP(D272,Таблица1[[Date]:[Close]],2,FALSE)</f>
        <v>354.53</v>
      </c>
      <c r="H272" s="14">
        <f>Таблица5[[#This Row],[Цена]]*E272</f>
        <v>70906</v>
      </c>
      <c r="I272" s="14">
        <f t="shared" si="3"/>
        <v>1223</v>
      </c>
      <c r="J272" s="14">
        <f>H272/($N$42+1)^(Таблица5[[#This Row],[День]]/365)</f>
        <v>61124.120578196496</v>
      </c>
      <c r="K272" s="14">
        <f>H272/($N$45+1)^(Таблица5[[#This Row],[День]]/365)</f>
        <v>83189.731377288612</v>
      </c>
      <c r="L272" s="14"/>
    </row>
    <row r="273" spans="3:12" x14ac:dyDescent="0.35">
      <c r="C273" s="7"/>
      <c r="D273" s="7">
        <v>43318</v>
      </c>
      <c r="E273" s="14">
        <v>-480</v>
      </c>
      <c r="F273" s="7">
        <v>43318</v>
      </c>
      <c r="G273">
        <f>VLOOKUP(D273,Таблица1[[Date]:[Close]],2,FALSE)</f>
        <v>378.56</v>
      </c>
      <c r="H273" s="14">
        <f>Таблица5[[#This Row],[Цена]]*E273</f>
        <v>-181708.79999999999</v>
      </c>
      <c r="I273" s="14">
        <f t="shared" si="3"/>
        <v>1229</v>
      </c>
      <c r="J273" s="14">
        <f>H273/($N$42+1)^(Таблица5[[#This Row],[День]]/365)</f>
        <v>-156527.01677529278</v>
      </c>
      <c r="K273" s="14">
        <f>H273/($N$45+1)^(Таблица5[[#This Row],[День]]/365)</f>
        <v>-213355.13757814863</v>
      </c>
      <c r="L273" s="14"/>
    </row>
    <row r="274" spans="3:12" x14ac:dyDescent="0.35">
      <c r="C274" s="7"/>
      <c r="D274" s="7">
        <v>43319</v>
      </c>
      <c r="E274" s="14">
        <v>-360</v>
      </c>
      <c r="F274" s="7">
        <v>43319</v>
      </c>
      <c r="G274">
        <f>VLOOKUP(D274,Таблица1[[Date]:[Close]],2,FALSE)</f>
        <v>376.39999</v>
      </c>
      <c r="H274" s="14">
        <f>Таблица5[[#This Row],[Цена]]*E274</f>
        <v>-135503.9964</v>
      </c>
      <c r="I274" s="14">
        <f t="shared" si="3"/>
        <v>1230</v>
      </c>
      <c r="J274" s="14">
        <f>H274/($N$42+1)^(Таблица5[[#This Row],[День]]/365)</f>
        <v>-116711.25441666486</v>
      </c>
      <c r="K274" s="14">
        <f>H274/($N$45+1)^(Таблица5[[#This Row],[День]]/365)</f>
        <v>-159124.10854145323</v>
      </c>
      <c r="L274" s="14"/>
    </row>
    <row r="275" spans="3:12" x14ac:dyDescent="0.35">
      <c r="C275" s="7"/>
      <c r="D275" s="7">
        <v>43320</v>
      </c>
      <c r="E275" s="14">
        <v>-70</v>
      </c>
      <c r="F275" s="7">
        <v>43320</v>
      </c>
      <c r="G275">
        <f>VLOOKUP(D275,Таблица1[[Date]:[Close]],2,FALSE)</f>
        <v>376.01001000000002</v>
      </c>
      <c r="H275" s="14">
        <f>Таблица5[[#This Row],[Цена]]*E275</f>
        <v>-26320.700700000001</v>
      </c>
      <c r="I275" s="14">
        <f t="shared" si="3"/>
        <v>1231</v>
      </c>
      <c r="J275" s="14">
        <f>H275/($N$42+1)^(Таблица5[[#This Row],[День]]/365)</f>
        <v>-22667.59083321907</v>
      </c>
      <c r="K275" s="14">
        <f>H275/($N$45+1)^(Таблица5[[#This Row],[День]]/365)</f>
        <v>-30912.779865695473</v>
      </c>
      <c r="L275" s="14"/>
    </row>
    <row r="276" spans="3:12" x14ac:dyDescent="0.35">
      <c r="C276" s="7"/>
      <c r="D276" s="7">
        <v>43321</v>
      </c>
      <c r="E276" s="14">
        <v>-790</v>
      </c>
      <c r="F276" s="7">
        <v>43321</v>
      </c>
      <c r="G276">
        <f>VLOOKUP(D276,Таблица1[[Date]:[Close]],2,FALSE)</f>
        <v>380.75</v>
      </c>
      <c r="H276" s="14">
        <f>Таблица5[[#This Row],[Цена]]*E276</f>
        <v>-300792.5</v>
      </c>
      <c r="I276" s="14">
        <f t="shared" si="3"/>
        <v>1232</v>
      </c>
      <c r="J276" s="14">
        <f>H276/($N$42+1)^(Таблица5[[#This Row],[День]]/365)</f>
        <v>-259013.38422886803</v>
      </c>
      <c r="K276" s="14">
        <f>H276/($N$45+1)^(Таблица5[[#This Row],[День]]/365)</f>
        <v>-353316.85230975173</v>
      </c>
      <c r="L276" s="14"/>
    </row>
    <row r="277" spans="3:12" x14ac:dyDescent="0.35">
      <c r="C277" s="7"/>
      <c r="D277" s="7">
        <v>43325</v>
      </c>
      <c r="E277" s="14">
        <v>190</v>
      </c>
      <c r="F277" s="7">
        <v>43325</v>
      </c>
      <c r="G277">
        <f>VLOOKUP(D277,Таблица1[[Date]:[Close]],2,FALSE)</f>
        <v>368</v>
      </c>
      <c r="H277" s="14">
        <f>Таблица5[[#This Row],[Цена]]*E277</f>
        <v>69920</v>
      </c>
      <c r="I277" s="14">
        <f t="shared" si="3"/>
        <v>1236</v>
      </c>
      <c r="J277" s="14">
        <f>H277/($N$42+1)^(Таблица5[[#This Row],[День]]/365)</f>
        <v>60179.110326098897</v>
      </c>
      <c r="K277" s="14">
        <f>H277/($N$45+1)^(Таблица5[[#This Row],[День]]/365)</f>
        <v>82172.350217146828</v>
      </c>
      <c r="L277" s="14"/>
    </row>
    <row r="278" spans="3:12" x14ac:dyDescent="0.35">
      <c r="C278" s="7"/>
      <c r="D278" s="7">
        <v>43327</v>
      </c>
      <c r="E278" s="14">
        <v>-270</v>
      </c>
      <c r="F278" s="7">
        <v>43327</v>
      </c>
      <c r="G278">
        <f>VLOOKUP(D278,Таблица1[[Date]:[Close]],2,FALSE)</f>
        <v>363.59</v>
      </c>
      <c r="H278" s="14">
        <f>Таблица5[[#This Row],[Цена]]*E278</f>
        <v>-98169.299999999988</v>
      </c>
      <c r="I278" s="14">
        <f t="shared" si="3"/>
        <v>1238</v>
      </c>
      <c r="J278" s="14">
        <f>H278/($N$42+1)^(Таблица5[[#This Row],[День]]/365)</f>
        <v>-84472.356105016792</v>
      </c>
      <c r="K278" s="14">
        <f>H278/($N$45+1)^(Таблица5[[#This Row],[День]]/365)</f>
        <v>-115402.03115996571</v>
      </c>
      <c r="L278" s="14"/>
    </row>
    <row r="279" spans="3:12" x14ac:dyDescent="0.35">
      <c r="C279" s="7"/>
      <c r="D279" s="7">
        <v>43328</v>
      </c>
      <c r="E279" s="14">
        <v>30</v>
      </c>
      <c r="F279" s="7">
        <v>43328</v>
      </c>
      <c r="G279">
        <f>VLOOKUP(D279,Таблица1[[Date]:[Close]],2,FALSE)</f>
        <v>368.97</v>
      </c>
      <c r="H279" s="14">
        <f>Таблица5[[#This Row],[Цена]]*E279</f>
        <v>11069.1</v>
      </c>
      <c r="I279" s="14">
        <f t="shared" si="3"/>
        <v>1239</v>
      </c>
      <c r="J279" s="14">
        <f>H279/($N$42+1)^(Таблица5[[#This Row],[День]]/365)</f>
        <v>9523.5421763389368</v>
      </c>
      <c r="K279" s="14">
        <f>H279/($N$45+1)^(Таблица5[[#This Row],[День]]/365)</f>
        <v>13013.880195536027</v>
      </c>
      <c r="L279" s="14"/>
    </row>
    <row r="280" spans="3:12" x14ac:dyDescent="0.35">
      <c r="C280" s="7"/>
      <c r="D280" s="7">
        <v>43347</v>
      </c>
      <c r="E280" s="14">
        <v>-40</v>
      </c>
      <c r="F280" s="7">
        <v>43347</v>
      </c>
      <c r="G280">
        <f>VLOOKUP(D280,Таблица1[[Date]:[Close]],2,FALSE)</f>
        <v>411.35998999999998</v>
      </c>
      <c r="H280" s="14">
        <f>Таблица5[[#This Row],[Цена]]*E280</f>
        <v>-16454.399600000001</v>
      </c>
      <c r="I280" s="14">
        <f t="shared" si="3"/>
        <v>1258</v>
      </c>
      <c r="J280" s="14">
        <f>H280/($N$42+1)^(Таблица5[[#This Row],[День]]/365)</f>
        <v>-14124.290941522224</v>
      </c>
      <c r="K280" s="14">
        <f>H280/($N$45+1)^(Таблица5[[#This Row],[День]]/365)</f>
        <v>-19393.424145451107</v>
      </c>
      <c r="L280" s="14"/>
    </row>
    <row r="281" spans="3:12" x14ac:dyDescent="0.35">
      <c r="C281" s="7"/>
      <c r="D281" s="7">
        <v>43354</v>
      </c>
      <c r="E281" s="14">
        <v>120</v>
      </c>
      <c r="F281" s="7">
        <v>43354</v>
      </c>
      <c r="G281">
        <f>VLOOKUP(D281,Таблица1[[Date]:[Close]],2,FALSE)</f>
        <v>397.41</v>
      </c>
      <c r="H281" s="14">
        <f>Таблица5[[#This Row],[Цена]]*E281</f>
        <v>47689.200000000004</v>
      </c>
      <c r="I281" s="14">
        <f t="shared" si="3"/>
        <v>1265</v>
      </c>
      <c r="J281" s="14">
        <f>H281/($N$42+1)^(Таблица5[[#This Row],[День]]/365)</f>
        <v>40901.162083347081</v>
      </c>
      <c r="K281" s="14">
        <f>H281/($N$45+1)^(Таблица5[[#This Row],[День]]/365)</f>
        <v>56258.692798402335</v>
      </c>
      <c r="L281" s="14"/>
    </row>
    <row r="282" spans="3:12" x14ac:dyDescent="0.35">
      <c r="C282" s="7"/>
      <c r="D282" s="7">
        <v>43355</v>
      </c>
      <c r="E282" s="14">
        <v>390</v>
      </c>
      <c r="F282" s="7">
        <v>43355</v>
      </c>
      <c r="G282">
        <f>VLOOKUP(D282,Таблица1[[Date]:[Close]],2,FALSE)</f>
        <v>392.94</v>
      </c>
      <c r="H282" s="14">
        <f>Таблица5[[#This Row],[Цена]]*E282</f>
        <v>153246.6</v>
      </c>
      <c r="I282" s="14">
        <f t="shared" si="3"/>
        <v>1266</v>
      </c>
      <c r="J282" s="14">
        <f>H282/($N$42+1)^(Таблица5[[#This Row],[День]]/365)</f>
        <v>131417.66400247809</v>
      </c>
      <c r="K282" s="14">
        <f>H282/($N$45+1)^(Таблица5[[#This Row],[День]]/365)</f>
        <v>180807.80857828626</v>
      </c>
      <c r="L282" s="14"/>
    </row>
    <row r="283" spans="3:12" x14ac:dyDescent="0.35">
      <c r="C283" s="7"/>
      <c r="D283" s="7">
        <v>43356</v>
      </c>
      <c r="E283" s="14">
        <v>-90</v>
      </c>
      <c r="F283" s="7">
        <v>43356</v>
      </c>
      <c r="G283">
        <f>VLOOKUP(D283,Таблица1[[Date]:[Close]],2,FALSE)</f>
        <v>390.94</v>
      </c>
      <c r="H283" s="14">
        <f>Таблица5[[#This Row],[Цена]]*E283</f>
        <v>-35184.6</v>
      </c>
      <c r="I283" s="14">
        <f t="shared" si="3"/>
        <v>1267</v>
      </c>
      <c r="J283" s="14">
        <f>H283/($N$42+1)^(Таблица5[[#This Row],[День]]/365)</f>
        <v>-30169.130837230645</v>
      </c>
      <c r="K283" s="14">
        <f>H283/($N$45+1)^(Таблица5[[#This Row],[День]]/365)</f>
        <v>-41517.929545833016</v>
      </c>
      <c r="L283" s="14"/>
    </row>
    <row r="284" spans="3:12" x14ac:dyDescent="0.35">
      <c r="C284" s="7"/>
      <c r="D284" s="7">
        <v>43362</v>
      </c>
      <c r="E284" s="14">
        <v>-340</v>
      </c>
      <c r="F284" s="7">
        <v>43362</v>
      </c>
      <c r="G284">
        <f>VLOOKUP(D284,Таблица1[[Date]:[Close]],2,FALSE)</f>
        <v>376.75</v>
      </c>
      <c r="H284" s="14">
        <f>Таблица5[[#This Row],[Цена]]*E284</f>
        <v>-128095</v>
      </c>
      <c r="I284" s="14">
        <f t="shared" si="3"/>
        <v>1273</v>
      </c>
      <c r="J284" s="14">
        <f>H284/($N$42+1)^(Таблица5[[#This Row],[День]]/365)</f>
        <v>-109755.4434619751</v>
      </c>
      <c r="K284" s="14">
        <f>H284/($N$45+1)^(Таблица5[[#This Row],[День]]/365)</f>
        <v>-151270.99262943593</v>
      </c>
      <c r="L284" s="14"/>
    </row>
    <row r="285" spans="3:12" x14ac:dyDescent="0.35">
      <c r="C285" s="7"/>
      <c r="D285" s="7">
        <v>43364</v>
      </c>
      <c r="E285" s="14">
        <v>290</v>
      </c>
      <c r="F285" s="7">
        <v>43364</v>
      </c>
      <c r="G285">
        <f>VLOOKUP(D285,Таблица1[[Date]:[Close]],2,FALSE)</f>
        <v>384.88</v>
      </c>
      <c r="H285" s="14">
        <f>Таблица5[[#This Row],[Цена]]*E285</f>
        <v>111615.2</v>
      </c>
      <c r="I285" s="14">
        <f t="shared" si="3"/>
        <v>1275</v>
      </c>
      <c r="J285" s="14">
        <f>H285/($N$42+1)^(Таблица5[[#This Row],[День]]/365)</f>
        <v>95611.86789242673</v>
      </c>
      <c r="K285" s="14">
        <f>H285/($N$45+1)^(Таблица5[[#This Row],[День]]/365)</f>
        <v>131843.97560424311</v>
      </c>
      <c r="L285" s="14"/>
    </row>
    <row r="286" spans="3:12" x14ac:dyDescent="0.35">
      <c r="C286" s="7"/>
      <c r="D286" s="7">
        <v>43368</v>
      </c>
      <c r="E286" s="14">
        <v>140</v>
      </c>
      <c r="F286" s="7">
        <v>43368</v>
      </c>
      <c r="G286">
        <f>VLOOKUP(D286,Таблица1[[Date]:[Close]],2,FALSE)</f>
        <v>441.51999000000001</v>
      </c>
      <c r="H286" s="14">
        <f>Таблица5[[#This Row],[Цена]]*E286</f>
        <v>61812.798600000002</v>
      </c>
      <c r="I286" s="14">
        <f t="shared" si="3"/>
        <v>1279</v>
      </c>
      <c r="J286" s="14">
        <f>H286/($N$42+1)^(Таблица5[[#This Row],[День]]/365)</f>
        <v>52924.407916183089</v>
      </c>
      <c r="K286" s="14">
        <f>H286/($N$45+1)^(Таблица5[[#This Row],[День]]/365)</f>
        <v>73053.713107535354</v>
      </c>
      <c r="L286" s="14"/>
    </row>
    <row r="287" spans="3:12" x14ac:dyDescent="0.35">
      <c r="C287" s="7"/>
      <c r="D287" s="7">
        <v>43370</v>
      </c>
      <c r="E287" s="14">
        <v>70</v>
      </c>
      <c r="F287" s="7">
        <v>43370</v>
      </c>
      <c r="G287">
        <f>VLOOKUP(D287,Таблица1[[Date]:[Close]],2,FALSE)</f>
        <v>442.89001000000002</v>
      </c>
      <c r="H287" s="14">
        <f>Таблица5[[#This Row],[Цена]]*E287</f>
        <v>31002.3007</v>
      </c>
      <c r="I287" s="14">
        <f t="shared" si="3"/>
        <v>1281</v>
      </c>
      <c r="J287" s="14">
        <f>H287/($N$42+1)^(Таблица5[[#This Row],[День]]/365)</f>
        <v>26537.872037664358</v>
      </c>
      <c r="K287" s="14">
        <f>H287/($N$45+1)^(Таблица5[[#This Row],[День]]/365)</f>
        <v>36649.7723927646</v>
      </c>
      <c r="L287" s="14"/>
    </row>
    <row r="288" spans="3:12" x14ac:dyDescent="0.35">
      <c r="C288" s="7"/>
      <c r="D288" s="7">
        <v>43389</v>
      </c>
      <c r="E288" s="14">
        <v>-240</v>
      </c>
      <c r="F288" s="7">
        <v>43389</v>
      </c>
      <c r="G288">
        <f>VLOOKUP(D288,Таблица1[[Date]:[Close]],2,FALSE)</f>
        <v>386.88</v>
      </c>
      <c r="H288" s="14">
        <f>Таблица5[[#This Row],[Цена]]*E288</f>
        <v>-92851.199999999997</v>
      </c>
      <c r="I288" s="14">
        <f t="shared" si="3"/>
        <v>1300</v>
      </c>
      <c r="J288" s="14">
        <f>H288/($N$42+1)^(Таблица5[[#This Row],[День]]/365)</f>
        <v>-79297.246735419831</v>
      </c>
      <c r="K288" s="14">
        <f>H288/($N$45+1)^(Таблица5[[#This Row],[День]]/365)</f>
        <v>-110038.03866127443</v>
      </c>
      <c r="L288" s="14"/>
    </row>
    <row r="289" spans="3:12" x14ac:dyDescent="0.35">
      <c r="C289" s="7"/>
      <c r="D289" s="7">
        <v>43390</v>
      </c>
      <c r="E289" s="14">
        <v>440</v>
      </c>
      <c r="F289" s="7">
        <v>43390</v>
      </c>
      <c r="G289">
        <f>VLOOKUP(D289,Таблица1[[Date]:[Close]],2,FALSE)</f>
        <v>389.79001</v>
      </c>
      <c r="H289" s="14">
        <f>Таблица5[[#This Row],[Цена]]*E289</f>
        <v>171507.60440000001</v>
      </c>
      <c r="I289" s="14">
        <f t="shared" si="3"/>
        <v>1301</v>
      </c>
      <c r="J289" s="14">
        <f>H289/($N$42+1)^(Таблица5[[#This Row],[День]]/365)</f>
        <v>146454.00530176878</v>
      </c>
      <c r="K289" s="14">
        <f>H289/($N$45+1)^(Таблица5[[#This Row],[День]]/365)</f>
        <v>203280.3667627408</v>
      </c>
      <c r="L289" s="14"/>
    </row>
    <row r="290" spans="3:12" x14ac:dyDescent="0.35">
      <c r="C290" s="7"/>
      <c r="D290" s="7">
        <v>43391</v>
      </c>
      <c r="E290" s="14">
        <v>-390</v>
      </c>
      <c r="F290" s="7">
        <v>43391</v>
      </c>
      <c r="G290">
        <f>VLOOKUP(D290,Таблица1[[Date]:[Close]],2,FALSE)</f>
        <v>386.63</v>
      </c>
      <c r="H290" s="14">
        <f>Таблица5[[#This Row],[Цена]]*E290</f>
        <v>-150785.70000000001</v>
      </c>
      <c r="I290" s="14">
        <f t="shared" si="3"/>
        <v>1302</v>
      </c>
      <c r="J290" s="14">
        <f>H290/($N$42+1)^(Таблица5[[#This Row],[День]]/365)</f>
        <v>-128743.5007815733</v>
      </c>
      <c r="K290" s="14">
        <f>H290/($N$45+1)^(Таблица5[[#This Row],[День]]/365)</f>
        <v>-178742.9602218862</v>
      </c>
      <c r="L290" s="14"/>
    </row>
    <row r="291" spans="3:12" x14ac:dyDescent="0.35">
      <c r="C291" s="7"/>
      <c r="D291" s="7">
        <v>43395</v>
      </c>
      <c r="E291" s="14">
        <v>-270</v>
      </c>
      <c r="F291" s="7">
        <v>43395</v>
      </c>
      <c r="G291">
        <f>VLOOKUP(D291,Таблица1[[Date]:[Close]],2,FALSE)</f>
        <v>366.20001000000002</v>
      </c>
      <c r="H291" s="14">
        <f>Таблица5[[#This Row],[Цена]]*E291</f>
        <v>-98874.002700000012</v>
      </c>
      <c r="I291" s="14">
        <f t="shared" si="3"/>
        <v>1306</v>
      </c>
      <c r="J291" s="14">
        <f>H291/($N$42+1)^(Таблица5[[#This Row],[День]]/365)</f>
        <v>-84379.396331451455</v>
      </c>
      <c r="K291" s="14">
        <f>H291/($N$45+1)^(Таблица5[[#This Row],[День]]/365)</f>
        <v>-117267.54819252709</v>
      </c>
      <c r="L291" s="14"/>
    </row>
    <row r="292" spans="3:12" x14ac:dyDescent="0.35">
      <c r="C292" s="7"/>
      <c r="D292" s="7">
        <v>43396</v>
      </c>
      <c r="E292" s="14">
        <v>220</v>
      </c>
      <c r="F292" s="7">
        <v>43396</v>
      </c>
      <c r="G292">
        <f>VLOOKUP(D292,Таблица1[[Date]:[Close]],2,FALSE)</f>
        <v>370.04001</v>
      </c>
      <c r="H292" s="14">
        <f>Таблица5[[#This Row],[Цена]]*E292</f>
        <v>81408.802200000006</v>
      </c>
      <c r="I292" s="14">
        <f t="shared" si="3"/>
        <v>1307</v>
      </c>
      <c r="J292" s="14">
        <f>H292/($N$42+1)^(Таблица5[[#This Row],[День]]/365)</f>
        <v>69466.10492038868</v>
      </c>
      <c r="K292" s="14">
        <f>H292/($N$45+1)^(Таблица5[[#This Row],[День]]/365)</f>
        <v>96565.908076215987</v>
      </c>
      <c r="L292" s="14"/>
    </row>
    <row r="293" spans="3:12" x14ac:dyDescent="0.35">
      <c r="C293" s="7"/>
      <c r="D293" s="7">
        <v>43403</v>
      </c>
      <c r="E293" s="14">
        <v>-320</v>
      </c>
      <c r="F293" s="7">
        <v>43403</v>
      </c>
      <c r="G293">
        <f>VLOOKUP(D293,Таблица1[[Date]:[Close]],2,FALSE)</f>
        <v>331.22</v>
      </c>
      <c r="H293" s="14">
        <f>Таблица5[[#This Row],[Цена]]*E293</f>
        <v>-105990.40000000001</v>
      </c>
      <c r="I293" s="14">
        <f t="shared" si="3"/>
        <v>1314</v>
      </c>
      <c r="J293" s="14">
        <f>H293/($N$42+1)^(Таблица5[[#This Row],[День]]/365)</f>
        <v>-90364.762130887117</v>
      </c>
      <c r="K293" s="14">
        <f>H293/($N$45+1)^(Таблица5[[#This Row],[День]]/365)</f>
        <v>-125839.2551945445</v>
      </c>
      <c r="L293" s="14"/>
    </row>
    <row r="294" spans="3:12" x14ac:dyDescent="0.35">
      <c r="C294" s="7"/>
      <c r="D294" s="7">
        <v>43411</v>
      </c>
      <c r="E294" s="14">
        <v>-310</v>
      </c>
      <c r="F294" s="7">
        <v>43411</v>
      </c>
      <c r="G294">
        <f>VLOOKUP(D294,Таблица1[[Date]:[Close]],2,FALSE)</f>
        <v>412.10001</v>
      </c>
      <c r="H294" s="14">
        <f>Таблица5[[#This Row],[Цена]]*E294</f>
        <v>-127751.0031</v>
      </c>
      <c r="I294" s="14">
        <f t="shared" si="3"/>
        <v>1322</v>
      </c>
      <c r="J294" s="14">
        <f>H294/($N$42+1)^(Таблица5[[#This Row],[День]]/365)</f>
        <v>-108811.59540542432</v>
      </c>
      <c r="K294" s="14">
        <f>H294/($N$45+1)^(Таблица5[[#This Row],[День]]/365)</f>
        <v>-151833.57079112524</v>
      </c>
      <c r="L294" s="14"/>
    </row>
    <row r="295" spans="3:12" x14ac:dyDescent="0.35">
      <c r="C295" s="7"/>
      <c r="D295" s="7">
        <v>43413</v>
      </c>
      <c r="E295" s="14">
        <v>140</v>
      </c>
      <c r="F295" s="7">
        <v>43413</v>
      </c>
      <c r="G295">
        <f>VLOOKUP(D295,Таблица1[[Date]:[Close]],2,FALSE)</f>
        <v>405.17000999999999</v>
      </c>
      <c r="H295" s="14">
        <f>Таблица5[[#This Row],[Цена]]*E295</f>
        <v>56723.801399999997</v>
      </c>
      <c r="I295" s="14">
        <f t="shared" si="3"/>
        <v>1324</v>
      </c>
      <c r="J295" s="14">
        <f>H295/($N$42+1)^(Таблица5[[#This Row],[День]]/365)</f>
        <v>48302.627668164583</v>
      </c>
      <c r="K295" s="14">
        <f>H295/($N$45+1)^(Таблица5[[#This Row],[День]]/365)</f>
        <v>67434.522158183681</v>
      </c>
      <c r="L295" s="14"/>
    </row>
    <row r="296" spans="3:12" x14ac:dyDescent="0.35">
      <c r="C296" s="7"/>
      <c r="D296" s="7">
        <v>43416</v>
      </c>
      <c r="E296" s="14">
        <v>60</v>
      </c>
      <c r="F296" s="7">
        <v>43416</v>
      </c>
      <c r="G296">
        <f>VLOOKUP(D296,Таблица1[[Date]:[Close]],2,FALSE)</f>
        <v>337.85998999999998</v>
      </c>
      <c r="H296" s="14">
        <f>Таблица5[[#This Row],[Цена]]*E296</f>
        <v>20271.599399999999</v>
      </c>
      <c r="I296" s="14">
        <f t="shared" si="3"/>
        <v>1327</v>
      </c>
      <c r="J296" s="14">
        <f>H296/($N$42+1)^(Таблица5[[#This Row],[День]]/365)</f>
        <v>17255.807993774069</v>
      </c>
      <c r="K296" s="14">
        <f>H296/($N$45+1)^(Таблица5[[#This Row],[День]]/365)</f>
        <v>24108.776811027186</v>
      </c>
      <c r="L296" s="14"/>
    </row>
    <row r="297" spans="3:12" x14ac:dyDescent="0.35">
      <c r="C297" s="7"/>
      <c r="D297" s="7">
        <v>43420</v>
      </c>
      <c r="E297" s="14">
        <v>-70</v>
      </c>
      <c r="F297" s="7">
        <v>43420</v>
      </c>
      <c r="G297">
        <f>VLOOKUP(D297,Таблица1[[Date]:[Close]],2,FALSE)</f>
        <v>319.77999999999997</v>
      </c>
      <c r="H297" s="14">
        <f>Таблица5[[#This Row],[Цена]]*E297</f>
        <v>-22384.6</v>
      </c>
      <c r="I297" s="14">
        <f t="shared" si="3"/>
        <v>1331</v>
      </c>
      <c r="J297" s="14">
        <f>H297/($N$42+1)^(Таблица5[[#This Row],[День]]/365)</f>
        <v>-19045.209876772053</v>
      </c>
      <c r="K297" s="14">
        <f>H297/($N$45+1)^(Таблица5[[#This Row],[День]]/365)</f>
        <v>-26635.658546068</v>
      </c>
      <c r="L297" s="14"/>
    </row>
    <row r="298" spans="3:12" x14ac:dyDescent="0.35">
      <c r="C298" s="7"/>
      <c r="D298" s="7">
        <v>43425</v>
      </c>
      <c r="E298" s="14">
        <v>0</v>
      </c>
      <c r="F298" s="7">
        <v>43425</v>
      </c>
      <c r="G298">
        <f>VLOOKUP(D298,Таблица1[[Date]:[Close]],2,FALSE)</f>
        <v>301.60001</v>
      </c>
      <c r="H298" s="14">
        <f>Таблица5[[#This Row],[Цена]]*E298</f>
        <v>0</v>
      </c>
      <c r="I298" s="14">
        <f t="shared" si="3"/>
        <v>1336</v>
      </c>
      <c r="J298" s="14">
        <f>H298/($N$42+1)^(Таблица5[[#This Row],[День]]/365)</f>
        <v>0</v>
      </c>
      <c r="K298" s="14">
        <f>H298/($N$45+1)^(Таблица5[[#This Row],[День]]/365)</f>
        <v>0</v>
      </c>
      <c r="L298" s="14"/>
    </row>
    <row r="299" spans="3:12" x14ac:dyDescent="0.35">
      <c r="C299" s="7"/>
      <c r="D299" s="7">
        <v>43430</v>
      </c>
      <c r="E299" s="14">
        <v>10</v>
      </c>
      <c r="F299" s="7">
        <v>43430</v>
      </c>
      <c r="G299">
        <f>VLOOKUP(D299,Таблица1[[Date]:[Close]],2,FALSE)</f>
        <v>311.14999</v>
      </c>
      <c r="H299" s="14">
        <f>Таблица5[[#This Row],[Цена]]*E299</f>
        <v>3111.4998999999998</v>
      </c>
      <c r="I299" s="14">
        <f t="shared" ref="I299:I362" si="4">D299-$D$43</f>
        <v>1341</v>
      </c>
      <c r="J299" s="14">
        <f>H299/($N$42+1)^(Таблица5[[#This Row],[День]]/365)</f>
        <v>2644.1072486593107</v>
      </c>
      <c r="K299" s="14">
        <f>H299/($N$45+1)^(Таблица5[[#This Row],[День]]/365)</f>
        <v>3707.2445946693992</v>
      </c>
      <c r="L299" s="14"/>
    </row>
    <row r="300" spans="3:12" x14ac:dyDescent="0.35">
      <c r="C300" s="7"/>
      <c r="D300" s="7">
        <v>43431</v>
      </c>
      <c r="E300" s="14">
        <v>-400</v>
      </c>
      <c r="F300" s="7">
        <v>43431</v>
      </c>
      <c r="G300">
        <f>VLOOKUP(D300,Таблица1[[Date]:[Close]],2,FALSE)</f>
        <v>313.95001000000002</v>
      </c>
      <c r="H300" s="14">
        <f>Таблица5[[#This Row],[Цена]]*E300</f>
        <v>-125580.00400000002</v>
      </c>
      <c r="I300" s="14">
        <f t="shared" si="4"/>
        <v>1342</v>
      </c>
      <c r="J300" s="14">
        <f>H300/($N$42+1)^(Таблица5[[#This Row],[День]]/365)</f>
        <v>-106703.10394003804</v>
      </c>
      <c r="K300" s="14">
        <f>H300/($N$45+1)^(Таблица5[[#This Row],[День]]/365)</f>
        <v>-149643.78232525525</v>
      </c>
      <c r="L300" s="14"/>
    </row>
    <row r="301" spans="3:12" x14ac:dyDescent="0.35">
      <c r="C301" s="7"/>
      <c r="D301" s="7">
        <v>43434</v>
      </c>
      <c r="E301" s="14">
        <v>-70</v>
      </c>
      <c r="F301" s="7">
        <v>43434</v>
      </c>
      <c r="G301">
        <f>VLOOKUP(D301,Таблица1[[Date]:[Close]],2,FALSE)</f>
        <v>332.67998999999998</v>
      </c>
      <c r="H301" s="14">
        <f>Таблица5[[#This Row],[Цена]]*E301</f>
        <v>-23287.599299999998</v>
      </c>
      <c r="I301" s="14">
        <f t="shared" si="4"/>
        <v>1345</v>
      </c>
      <c r="J301" s="14">
        <f>H301/($N$42+1)^(Таблица5[[#This Row],[День]]/365)</f>
        <v>-19779.856450214713</v>
      </c>
      <c r="K301" s="14">
        <f>H301/($N$45+1)^(Таблица5[[#This Row],[День]]/365)</f>
        <v>-27760.872307747188</v>
      </c>
      <c r="L301" s="14"/>
    </row>
    <row r="302" spans="3:12" x14ac:dyDescent="0.35">
      <c r="C302" s="7"/>
      <c r="D302" s="7">
        <v>43440</v>
      </c>
      <c r="E302" s="14">
        <v>170</v>
      </c>
      <c r="F302" s="7">
        <v>43440</v>
      </c>
      <c r="G302">
        <f>VLOOKUP(D302,Таблица1[[Date]:[Close]],2,FALSE)</f>
        <v>332.98000999999999</v>
      </c>
      <c r="H302" s="14">
        <f>Таблица5[[#This Row],[Цена]]*E302</f>
        <v>56606.601699999999</v>
      </c>
      <c r="I302" s="14">
        <f t="shared" si="4"/>
        <v>1351</v>
      </c>
      <c r="J302" s="14">
        <f>H302/($N$42+1)^(Таблица5[[#This Row],[День]]/365)</f>
        <v>48045.111926690195</v>
      </c>
      <c r="K302" s="14">
        <f>H302/($N$45+1)^(Таблица5[[#This Row],[День]]/365)</f>
        <v>67532.974899367226</v>
      </c>
      <c r="L302" s="14"/>
    </row>
    <row r="303" spans="3:12" x14ac:dyDescent="0.35">
      <c r="C303" s="7"/>
      <c r="D303" s="7">
        <v>43445</v>
      </c>
      <c r="E303" s="14">
        <v>420</v>
      </c>
      <c r="F303" s="7">
        <v>43445</v>
      </c>
      <c r="G303">
        <f>VLOOKUP(D303,Таблица1[[Date]:[Close]],2,FALSE)</f>
        <v>328.13</v>
      </c>
      <c r="H303" s="14">
        <f>Таблица5[[#This Row],[Цена]]*E303</f>
        <v>137814.6</v>
      </c>
      <c r="I303" s="14">
        <f t="shared" si="4"/>
        <v>1356</v>
      </c>
      <c r="J303" s="14">
        <f>H303/($N$42+1)^(Таблица5[[#This Row],[День]]/365)</f>
        <v>116899.80327901547</v>
      </c>
      <c r="K303" s="14">
        <f>H303/($N$45+1)^(Таблица5[[#This Row],[День]]/365)</f>
        <v>164523.40953031462</v>
      </c>
      <c r="L303" s="14"/>
    </row>
    <row r="304" spans="3:12" x14ac:dyDescent="0.35">
      <c r="C304" s="7"/>
      <c r="D304" s="7">
        <v>43448</v>
      </c>
      <c r="E304" s="14">
        <v>410</v>
      </c>
      <c r="F304" s="7">
        <v>43448</v>
      </c>
      <c r="G304">
        <f>VLOOKUP(D304,Таблица1[[Date]:[Close]],2,FALSE)</f>
        <v>316.19</v>
      </c>
      <c r="H304" s="14">
        <f>Таблица5[[#This Row],[Цена]]*E304</f>
        <v>129637.9</v>
      </c>
      <c r="I304" s="14">
        <f t="shared" si="4"/>
        <v>1359</v>
      </c>
      <c r="J304" s="14">
        <f>H304/($N$42+1)^(Таблица5[[#This Row],[День]]/365)</f>
        <v>109923.96721103748</v>
      </c>
      <c r="K304" s="14">
        <f>H304/($N$45+1)^(Таблица5[[#This Row],[День]]/365)</f>
        <v>154822.70965797277</v>
      </c>
      <c r="L304" s="14"/>
    </row>
    <row r="305" spans="3:12" x14ac:dyDescent="0.35">
      <c r="C305" s="7"/>
      <c r="D305" s="7">
        <v>43454</v>
      </c>
      <c r="E305" s="14">
        <v>-80</v>
      </c>
      <c r="F305" s="7">
        <v>43454</v>
      </c>
      <c r="G305">
        <f>VLOOKUP(D305,Таблица1[[Date]:[Close]],2,FALSE)</f>
        <v>284.27999999999997</v>
      </c>
      <c r="H305" s="14">
        <f>Таблица5[[#This Row],[Цена]]*E305</f>
        <v>-22742.399999999998</v>
      </c>
      <c r="I305" s="14">
        <f t="shared" si="4"/>
        <v>1365</v>
      </c>
      <c r="J305" s="14">
        <f>H305/($N$42+1)^(Таблица5[[#This Row],[День]]/365)</f>
        <v>-19269.942145853704</v>
      </c>
      <c r="K305" s="14">
        <f>H305/($N$45+1)^(Таблица5[[#This Row],[День]]/365)</f>
        <v>-27181.873043229509</v>
      </c>
      <c r="L305" s="14"/>
    </row>
    <row r="306" spans="3:12" x14ac:dyDescent="0.35">
      <c r="C306" s="7"/>
      <c r="D306" s="7">
        <v>43455</v>
      </c>
      <c r="E306" s="14">
        <v>-210</v>
      </c>
      <c r="F306" s="7">
        <v>43455</v>
      </c>
      <c r="G306">
        <f>VLOOKUP(D306,Таблица1[[Date]:[Close]],2,FALSE)</f>
        <v>290.29001</v>
      </c>
      <c r="H306" s="14">
        <f>Таблица5[[#This Row],[Цена]]*E306</f>
        <v>-60960.902099999999</v>
      </c>
      <c r="I306" s="14">
        <f t="shared" si="4"/>
        <v>1366</v>
      </c>
      <c r="J306" s="14">
        <f>H306/($N$42+1)^(Таблица5[[#This Row],[День]]/365)</f>
        <v>-51646.724966697977</v>
      </c>
      <c r="K306" s="14">
        <f>H306/($N$45+1)^(Таблица5[[#This Row],[День]]/365)</f>
        <v>-72870.408795581607</v>
      </c>
      <c r="L306" s="14"/>
    </row>
    <row r="307" spans="3:12" x14ac:dyDescent="0.35">
      <c r="C307" s="7"/>
      <c r="D307" s="7">
        <v>43460</v>
      </c>
      <c r="E307" s="14">
        <v>-390</v>
      </c>
      <c r="F307" s="7">
        <v>43460</v>
      </c>
      <c r="G307">
        <f>VLOOKUP(D307,Таблица1[[Date]:[Close]],2,FALSE)</f>
        <v>307.44</v>
      </c>
      <c r="H307" s="14">
        <f>Таблица5[[#This Row],[Цена]]*E307</f>
        <v>-119901.6</v>
      </c>
      <c r="I307" s="14">
        <f t="shared" si="4"/>
        <v>1371</v>
      </c>
      <c r="J307" s="14">
        <f>H307/($N$42+1)^(Таблица5[[#This Row],[День]]/365)</f>
        <v>-101520.27976561054</v>
      </c>
      <c r="K307" s="14">
        <f>H307/($N$45+1)^(Таблица5[[#This Row],[День]]/365)</f>
        <v>-143419.58899822045</v>
      </c>
      <c r="L307" s="14"/>
    </row>
    <row r="308" spans="3:12" x14ac:dyDescent="0.35">
      <c r="C308" s="7"/>
      <c r="D308" s="7">
        <v>43461</v>
      </c>
      <c r="E308" s="14">
        <v>-60</v>
      </c>
      <c r="F308" s="7">
        <v>43461</v>
      </c>
      <c r="G308">
        <f>VLOOKUP(D308,Таблица1[[Date]:[Close]],2,FALSE)</f>
        <v>315.67000999999999</v>
      </c>
      <c r="H308" s="14">
        <f>Таблица5[[#This Row],[Цена]]*E308</f>
        <v>-18940.2006</v>
      </c>
      <c r="I308" s="14">
        <f t="shared" si="4"/>
        <v>1372</v>
      </c>
      <c r="J308" s="14">
        <f>H308/($N$42+1)^(Таблица5[[#This Row],[День]]/365)</f>
        <v>-16034.65746482977</v>
      </c>
      <c r="K308" s="14">
        <f>H308/($N$45+1)^(Таблица5[[#This Row],[День]]/365)</f>
        <v>-22658.168616220988</v>
      </c>
      <c r="L308" s="14"/>
    </row>
    <row r="309" spans="3:12" x14ac:dyDescent="0.35">
      <c r="C309" s="7"/>
      <c r="D309" s="7">
        <v>43467</v>
      </c>
      <c r="E309" s="14">
        <v>140</v>
      </c>
      <c r="F309" s="7">
        <v>43467</v>
      </c>
      <c r="G309">
        <f>VLOOKUP(D309,Таблица1[[Date]:[Close]],2,FALSE)</f>
        <v>309.95999</v>
      </c>
      <c r="H309" s="14">
        <f>Таблица5[[#This Row],[Цена]]*E309</f>
        <v>43394.3986</v>
      </c>
      <c r="I309" s="14">
        <f t="shared" si="4"/>
        <v>1378</v>
      </c>
      <c r="J309" s="14">
        <f>H309/($N$42+1)^(Таблица5[[#This Row],[День]]/365)</f>
        <v>36710.685719793051</v>
      </c>
      <c r="K309" s="14">
        <f>H309/($N$45+1)^(Таблица5[[#This Row],[День]]/365)</f>
        <v>51953.440501139237</v>
      </c>
      <c r="L309" s="14"/>
    </row>
    <row r="310" spans="3:12" x14ac:dyDescent="0.35">
      <c r="C310" s="7"/>
      <c r="D310" s="7">
        <v>43482</v>
      </c>
      <c r="E310" s="14">
        <v>-240</v>
      </c>
      <c r="F310" s="7">
        <v>43482</v>
      </c>
      <c r="G310">
        <f>VLOOKUP(D310,Таблица1[[Date]:[Close]],2,FALSE)</f>
        <v>330.32001000000002</v>
      </c>
      <c r="H310" s="14">
        <f>Таблица5[[#This Row],[Цена]]*E310</f>
        <v>-79276.8024</v>
      </c>
      <c r="I310" s="14">
        <f t="shared" si="4"/>
        <v>1393</v>
      </c>
      <c r="J310" s="14">
        <f>H310/($N$42+1)^(Таблица5[[#This Row],[День]]/365)</f>
        <v>-66944.395398298089</v>
      </c>
      <c r="K310" s="14">
        <f>H310/($N$45+1)^(Таблица5[[#This Row],[День]]/365)</f>
        <v>-95099.402166203377</v>
      </c>
      <c r="L310" s="14"/>
    </row>
    <row r="311" spans="3:12" x14ac:dyDescent="0.35">
      <c r="C311" s="7"/>
      <c r="D311" s="7">
        <v>43489</v>
      </c>
      <c r="E311" s="14">
        <v>450</v>
      </c>
      <c r="F311" s="7">
        <v>43489</v>
      </c>
      <c r="G311">
        <f>VLOOKUP(D311,Таблица1[[Date]:[Close]],2,FALSE)</f>
        <v>348.5</v>
      </c>
      <c r="H311" s="14">
        <f>Таблица5[[#This Row],[Цена]]*E311</f>
        <v>156825</v>
      </c>
      <c r="I311" s="14">
        <f t="shared" si="4"/>
        <v>1400</v>
      </c>
      <c r="J311" s="14">
        <f>H311/($N$42+1)^(Таблица5[[#This Row],[День]]/365)</f>
        <v>132316.61762105298</v>
      </c>
      <c r="K311" s="14">
        <f>H311/($N$45+1)^(Таблица5[[#This Row],[День]]/365)</f>
        <v>188297.30416476468</v>
      </c>
      <c r="L311" s="14"/>
    </row>
    <row r="312" spans="3:12" x14ac:dyDescent="0.35">
      <c r="C312" s="7"/>
      <c r="D312" s="7">
        <v>43493</v>
      </c>
      <c r="E312" s="14">
        <v>70</v>
      </c>
      <c r="F312" s="7">
        <v>43493</v>
      </c>
      <c r="G312">
        <f>VLOOKUP(D312,Таблица1[[Date]:[Close]],2,FALSE)</f>
        <v>336.89999</v>
      </c>
      <c r="H312" s="14">
        <f>Таблица5[[#This Row],[Цена]]*E312</f>
        <v>23582.999299999999</v>
      </c>
      <c r="I312" s="14">
        <f t="shared" si="4"/>
        <v>1404</v>
      </c>
      <c r="J312" s="14">
        <f>H312/($N$42+1)^(Таблица5[[#This Row],[День]]/365)</f>
        <v>19887.824218875248</v>
      </c>
      <c r="K312" s="14">
        <f>H312/($N$45+1)^(Таблица5[[#This Row],[День]]/365)</f>
        <v>28330.535504805099</v>
      </c>
      <c r="L312" s="14"/>
    </row>
    <row r="313" spans="3:12" x14ac:dyDescent="0.35">
      <c r="C313" s="7"/>
      <c r="D313" s="7">
        <v>43495</v>
      </c>
      <c r="E313" s="14">
        <v>-270</v>
      </c>
      <c r="F313" s="7">
        <v>43495</v>
      </c>
      <c r="G313">
        <f>VLOOKUP(D313,Таблица1[[Date]:[Close]],2,FALSE)</f>
        <v>339.59</v>
      </c>
      <c r="H313" s="14">
        <f>Таблица5[[#This Row],[Цена]]*E313</f>
        <v>-91689.299999999988</v>
      </c>
      <c r="I313" s="14">
        <f t="shared" si="4"/>
        <v>1406</v>
      </c>
      <c r="J313" s="14">
        <f>H313/($N$42+1)^(Таблица5[[#This Row],[День]]/365)</f>
        <v>-77303.910177383616</v>
      </c>
      <c r="K313" s="14">
        <f>H313/($N$45+1)^(Таблица5[[#This Row],[День]]/365)</f>
        <v>-110176.2210583124</v>
      </c>
      <c r="L313" s="14"/>
    </row>
    <row r="314" spans="3:12" x14ac:dyDescent="0.35">
      <c r="C314" s="7"/>
      <c r="D314" s="7">
        <v>43497</v>
      </c>
      <c r="E314" s="14">
        <v>-60</v>
      </c>
      <c r="F314" s="7">
        <v>43497</v>
      </c>
      <c r="G314">
        <f>VLOOKUP(D314,Таблица1[[Date]:[Close]],2,FALSE)</f>
        <v>351.07999000000001</v>
      </c>
      <c r="H314" s="14">
        <f>Таблица5[[#This Row],[Цена]]*E314</f>
        <v>-21064.7994</v>
      </c>
      <c r="I314" s="14">
        <f t="shared" si="4"/>
        <v>1408</v>
      </c>
      <c r="J314" s="14">
        <f>H314/($N$42+1)^(Таблица5[[#This Row],[День]]/365)</f>
        <v>-17755.573424620212</v>
      </c>
      <c r="K314" s="14">
        <f>H314/($N$45+1)^(Таблица5[[#This Row],[День]]/365)</f>
        <v>-25318.618954456211</v>
      </c>
      <c r="L314" s="14"/>
    </row>
    <row r="315" spans="3:12" x14ac:dyDescent="0.35">
      <c r="C315" s="7"/>
      <c r="D315" s="7">
        <v>43509</v>
      </c>
      <c r="E315" s="14">
        <v>-360</v>
      </c>
      <c r="F315" s="7">
        <v>43509</v>
      </c>
      <c r="G315">
        <f>VLOOKUP(D315,Таблица1[[Date]:[Close]],2,FALSE)</f>
        <v>361.5</v>
      </c>
      <c r="H315" s="14">
        <f>Таблица5[[#This Row],[Цена]]*E315</f>
        <v>-130140</v>
      </c>
      <c r="I315" s="14">
        <f t="shared" si="4"/>
        <v>1420</v>
      </c>
      <c r="J315" s="14">
        <f>H315/($N$42+1)^(Таблица5[[#This Row],[День]]/365)</f>
        <v>-109535.67733058492</v>
      </c>
      <c r="K315" s="14">
        <f>H315/($N$45+1)^(Таблица5[[#This Row],[День]]/365)</f>
        <v>-156665.83787589037</v>
      </c>
      <c r="L315" s="14"/>
    </row>
    <row r="316" spans="3:12" x14ac:dyDescent="0.35">
      <c r="C316" s="7"/>
      <c r="D316" s="7">
        <v>43510</v>
      </c>
      <c r="E316" s="14">
        <v>410</v>
      </c>
      <c r="F316" s="7">
        <v>43510</v>
      </c>
      <c r="G316">
        <f>VLOOKUP(D316,Таблица1[[Date]:[Close]],2,FALSE)</f>
        <v>357.82001000000002</v>
      </c>
      <c r="H316" s="14">
        <f>Таблица5[[#This Row],[Цена]]*E316</f>
        <v>146706.2041</v>
      </c>
      <c r="I316" s="14">
        <f t="shared" si="4"/>
        <v>1421</v>
      </c>
      <c r="J316" s="14">
        <f>H316/($N$42+1)^(Таблица5[[#This Row],[День]]/365)</f>
        <v>123464.06192966136</v>
      </c>
      <c r="K316" s="14">
        <f>H316/($N$45+1)^(Таблица5[[#This Row],[День]]/365)</f>
        <v>176631.72829859171</v>
      </c>
      <c r="L316" s="14"/>
    </row>
    <row r="317" spans="3:12" x14ac:dyDescent="0.35">
      <c r="C317" s="7"/>
      <c r="D317" s="7">
        <v>43518</v>
      </c>
      <c r="E317" s="14">
        <v>-130</v>
      </c>
      <c r="F317" s="7">
        <v>43518</v>
      </c>
      <c r="G317">
        <f>VLOOKUP(D317,Таблица1[[Date]:[Close]],2,FALSE)</f>
        <v>352.60001</v>
      </c>
      <c r="H317" s="14">
        <f>Таблица5[[#This Row],[Цена]]*E317</f>
        <v>-45838.001299999996</v>
      </c>
      <c r="I317" s="14">
        <f t="shared" si="4"/>
        <v>1429</v>
      </c>
      <c r="J317" s="14">
        <f>H317/($N$42+1)^(Таблица5[[#This Row],[День]]/365)</f>
        <v>-38538.608875343351</v>
      </c>
      <c r="K317" s="14">
        <f>H317/($N$45+1)^(Таблица5[[#This Row],[День]]/365)</f>
        <v>-55245.866505348065</v>
      </c>
      <c r="L317" s="14"/>
    </row>
    <row r="318" spans="3:12" x14ac:dyDescent="0.35">
      <c r="C318" s="7"/>
      <c r="D318" s="7">
        <v>43522</v>
      </c>
      <c r="E318" s="14">
        <v>410</v>
      </c>
      <c r="F318" s="7">
        <v>43522</v>
      </c>
      <c r="G318">
        <f>VLOOKUP(D318,Таблица1[[Date]:[Close]],2,FALSE)</f>
        <v>342.87</v>
      </c>
      <c r="H318" s="14">
        <f>Таблица5[[#This Row],[Цена]]*E318</f>
        <v>140576.70000000001</v>
      </c>
      <c r="I318" s="14">
        <f t="shared" si="4"/>
        <v>1433</v>
      </c>
      <c r="J318" s="14">
        <f>H318/($N$42+1)^(Таблица5[[#This Row],[День]]/365)</f>
        <v>118133.43867168315</v>
      </c>
      <c r="K318" s="14">
        <f>H318/($N$45+1)^(Таблица5[[#This Row],[День]]/365)</f>
        <v>169517.44605422224</v>
      </c>
      <c r="L318" s="14"/>
    </row>
    <row r="319" spans="3:12" x14ac:dyDescent="0.35">
      <c r="C319" s="7"/>
      <c r="D319" s="7">
        <v>43529</v>
      </c>
      <c r="E319" s="14">
        <v>-150</v>
      </c>
      <c r="F319" s="7">
        <v>43529</v>
      </c>
      <c r="G319">
        <f>VLOOKUP(D319,Таблица1[[Date]:[Close]],2,FALSE)</f>
        <v>333.20999</v>
      </c>
      <c r="H319" s="14">
        <f>Таблица5[[#This Row],[Цена]]*E319</f>
        <v>-49981.498500000002</v>
      </c>
      <c r="I319" s="14">
        <f t="shared" si="4"/>
        <v>1440</v>
      </c>
      <c r="J319" s="14">
        <f>H319/($N$42+1)^(Таблица5[[#This Row],[День]]/365)</f>
        <v>-41966.211947754062</v>
      </c>
      <c r="K319" s="14">
        <f>H319/($N$45+1)^(Таблица5[[#This Row],[День]]/365)</f>
        <v>-60326.408856582057</v>
      </c>
      <c r="L319" s="14"/>
    </row>
    <row r="320" spans="3:12" x14ac:dyDescent="0.35">
      <c r="C320" s="7"/>
      <c r="D320" s="7">
        <v>43557</v>
      </c>
      <c r="E320" s="14">
        <v>70</v>
      </c>
      <c r="F320" s="7">
        <v>43557</v>
      </c>
      <c r="G320">
        <f>VLOOKUP(D320,Таблица1[[Date]:[Close]],2,FALSE)</f>
        <v>284.20001000000002</v>
      </c>
      <c r="H320" s="14">
        <f>Таблица5[[#This Row],[Цена]]*E320</f>
        <v>19894.000700000001</v>
      </c>
      <c r="I320" s="14">
        <f t="shared" si="4"/>
        <v>1468</v>
      </c>
      <c r="J320" s="14">
        <f>H320/($N$42+1)^(Таблица5[[#This Row],[День]]/365)</f>
        <v>16647.024083815537</v>
      </c>
      <c r="K320" s="14">
        <f>H320/($N$45+1)^(Таблица5[[#This Row],[День]]/365)</f>
        <v>24099.548462910006</v>
      </c>
      <c r="L320" s="14"/>
    </row>
    <row r="321" spans="3:12" x14ac:dyDescent="0.35">
      <c r="C321" s="7"/>
      <c r="D321" s="7">
        <v>43566</v>
      </c>
      <c r="E321" s="14">
        <v>-310</v>
      </c>
      <c r="F321" s="7">
        <v>43566</v>
      </c>
      <c r="G321">
        <f>VLOOKUP(D321,Таблица1[[Date]:[Close]],2,FALSE)</f>
        <v>271.89001000000002</v>
      </c>
      <c r="H321" s="14">
        <f>Таблица5[[#This Row],[Цена]]*E321</f>
        <v>-84285.90310000001</v>
      </c>
      <c r="I321" s="14">
        <f t="shared" si="4"/>
        <v>1477</v>
      </c>
      <c r="J321" s="14">
        <f>H321/($N$42+1)^(Таблица5[[#This Row],[День]]/365)</f>
        <v>-70452.269719651667</v>
      </c>
      <c r="K321" s="14">
        <f>H321/($N$45+1)^(Таблица5[[#This Row],[День]]/365)</f>
        <v>-102223.87387549714</v>
      </c>
      <c r="L321" s="14"/>
    </row>
    <row r="322" spans="3:12" x14ac:dyDescent="0.35">
      <c r="C322" s="7"/>
      <c r="D322" s="7">
        <v>43570</v>
      </c>
      <c r="E322" s="14">
        <v>100</v>
      </c>
      <c r="F322" s="7">
        <v>43570</v>
      </c>
      <c r="G322">
        <f>VLOOKUP(D322,Таблица1[[Date]:[Close]],2,FALSE)</f>
        <v>272.29998999999998</v>
      </c>
      <c r="H322" s="14">
        <f>Таблица5[[#This Row],[Цена]]*E322</f>
        <v>27229.998999999996</v>
      </c>
      <c r="I322" s="14">
        <f t="shared" si="4"/>
        <v>1481</v>
      </c>
      <c r="J322" s="14">
        <f>H322/($N$42+1)^(Таблица5[[#This Row],[День]]/365)</f>
        <v>22749.759519237974</v>
      </c>
      <c r="K322" s="14">
        <f>H322/($N$45+1)^(Таблица5[[#This Row],[День]]/365)</f>
        <v>33042.428223163304</v>
      </c>
      <c r="L322" s="14"/>
    </row>
    <row r="323" spans="3:12" x14ac:dyDescent="0.35">
      <c r="C323" s="7"/>
      <c r="D323" s="7">
        <v>43572</v>
      </c>
      <c r="E323" s="14">
        <v>-270</v>
      </c>
      <c r="F323" s="7">
        <v>43572</v>
      </c>
      <c r="G323">
        <f>VLOOKUP(D323,Таблица1[[Date]:[Close]],2,FALSE)</f>
        <v>251.49001000000001</v>
      </c>
      <c r="H323" s="14">
        <f>Таблица5[[#This Row],[Цена]]*E323</f>
        <v>-67902.3027</v>
      </c>
      <c r="I323" s="14">
        <f t="shared" si="4"/>
        <v>1483</v>
      </c>
      <c r="J323" s="14">
        <f>H323/($N$42+1)^(Таблица5[[#This Row],[День]]/365)</f>
        <v>-56716.347827962563</v>
      </c>
      <c r="K323" s="14">
        <f>H323/($N$45+1)^(Таблица5[[#This Row],[День]]/365)</f>
        <v>-82418.043727406228</v>
      </c>
      <c r="L323" s="14"/>
    </row>
    <row r="324" spans="3:12" x14ac:dyDescent="0.35">
      <c r="C324" s="7"/>
      <c r="D324" s="7">
        <v>43573</v>
      </c>
      <c r="E324" s="14">
        <v>80</v>
      </c>
      <c r="F324" s="7">
        <v>43573</v>
      </c>
      <c r="G324">
        <f>VLOOKUP(D324,Таблица1[[Date]:[Close]],2,FALSE)</f>
        <v>256.56</v>
      </c>
      <c r="H324" s="14">
        <f>Таблица5[[#This Row],[Цена]]*E324</f>
        <v>20524.8</v>
      </c>
      <c r="I324" s="14">
        <f t="shared" si="4"/>
        <v>1484</v>
      </c>
      <c r="J324" s="14">
        <f>H324/($N$42+1)^(Таблица5[[#This Row],[День]]/365)</f>
        <v>17141.545426632998</v>
      </c>
      <c r="K324" s="14">
        <f>H324/($N$45+1)^(Таблица5[[#This Row],[День]]/365)</f>
        <v>24915.7215316621</v>
      </c>
      <c r="L324" s="14"/>
    </row>
    <row r="325" spans="3:12" x14ac:dyDescent="0.35">
      <c r="C325" s="7"/>
      <c r="D325" s="7">
        <v>43579</v>
      </c>
      <c r="E325" s="14">
        <v>110</v>
      </c>
      <c r="F325" s="7">
        <v>43579</v>
      </c>
      <c r="G325">
        <f>VLOOKUP(D325,Таблица1[[Date]:[Close]],2,FALSE)</f>
        <v>270.82999000000001</v>
      </c>
      <c r="H325" s="14">
        <f>Таблица5[[#This Row],[Цена]]*E325</f>
        <v>29791.298900000002</v>
      </c>
      <c r="I325" s="14">
        <f t="shared" si="4"/>
        <v>1490</v>
      </c>
      <c r="J325" s="14">
        <f>H325/($N$42+1)^(Таблица5[[#This Row],[День]]/365)</f>
        <v>24862.465259886776</v>
      </c>
      <c r="K325" s="14">
        <f>H325/($N$45+1)^(Таблица5[[#This Row],[День]]/365)</f>
        <v>36192.983305328256</v>
      </c>
      <c r="L325" s="14"/>
    </row>
    <row r="326" spans="3:12" x14ac:dyDescent="0.35">
      <c r="C326" s="7"/>
      <c r="D326" s="7">
        <v>43584</v>
      </c>
      <c r="E326" s="14">
        <v>-430</v>
      </c>
      <c r="F326" s="7">
        <v>43584</v>
      </c>
      <c r="G326">
        <f>VLOOKUP(D326,Таблица1[[Date]:[Close]],2,FALSE)</f>
        <v>274</v>
      </c>
      <c r="H326" s="14">
        <f>Таблица5[[#This Row],[Цена]]*E326</f>
        <v>-117820</v>
      </c>
      <c r="I326" s="14">
        <f t="shared" si="4"/>
        <v>1495</v>
      </c>
      <c r="J326" s="14">
        <f>H326/($N$42+1)^(Таблица5[[#This Row],[День]]/365)</f>
        <v>-98267.564886246022</v>
      </c>
      <c r="K326" s="14">
        <f>H326/($N$45+1)^(Таблица5[[#This Row],[День]]/365)</f>
        <v>-143231.20193082574</v>
      </c>
      <c r="L326" s="14"/>
    </row>
    <row r="327" spans="3:12" x14ac:dyDescent="0.35">
      <c r="C327" s="7"/>
      <c r="D327" s="7">
        <v>43586</v>
      </c>
      <c r="E327" s="14">
        <v>600</v>
      </c>
      <c r="F327" s="7">
        <v>43586</v>
      </c>
      <c r="G327">
        <f>VLOOKUP(D327,Таблица1[[Date]:[Close]],2,FALSE)</f>
        <v>277.07001000000002</v>
      </c>
      <c r="H327" s="14">
        <f>Таблица5[[#This Row],[Цена]]*E327</f>
        <v>166242.00600000002</v>
      </c>
      <c r="I327" s="14">
        <f t="shared" si="4"/>
        <v>1497</v>
      </c>
      <c r="J327" s="14">
        <f>H327/($N$42+1)^(Таблица5[[#This Row],[День]]/365)</f>
        <v>138620.1985855996</v>
      </c>
      <c r="K327" s="14">
        <f>H327/($N$45+1)^(Таблица5[[#This Row],[День]]/365)</f>
        <v>202149.58701847238</v>
      </c>
      <c r="L327" s="14"/>
    </row>
    <row r="328" spans="3:12" x14ac:dyDescent="0.35">
      <c r="C328" s="7"/>
      <c r="D328" s="7">
        <v>43587</v>
      </c>
      <c r="E328" s="14">
        <v>-150</v>
      </c>
      <c r="F328" s="7">
        <v>43587</v>
      </c>
      <c r="G328">
        <f>VLOOKUP(D328,Таблица1[[Date]:[Close]],2,FALSE)</f>
        <v>264.76999000000001</v>
      </c>
      <c r="H328" s="14">
        <f>Таблица5[[#This Row],[Цена]]*E328</f>
        <v>-39715.498500000002</v>
      </c>
      <c r="I328" s="14">
        <f t="shared" si="4"/>
        <v>1498</v>
      </c>
      <c r="J328" s="14">
        <f>H328/($N$42+1)^(Таблица5[[#This Row],[День]]/365)</f>
        <v>-33112.582173140145</v>
      </c>
      <c r="K328" s="14">
        <f>H328/($N$45+1)^(Таблица5[[#This Row],[День]]/365)</f>
        <v>-48300.190162112165</v>
      </c>
      <c r="L328" s="14"/>
    </row>
    <row r="329" spans="3:12" x14ac:dyDescent="0.35">
      <c r="C329" s="7"/>
      <c r="D329" s="7">
        <v>43593</v>
      </c>
      <c r="E329" s="14">
        <v>-200</v>
      </c>
      <c r="F329" s="7">
        <v>43593</v>
      </c>
      <c r="G329">
        <f>VLOOKUP(D329,Таблица1[[Date]:[Close]],2,FALSE)</f>
        <v>260.26999000000001</v>
      </c>
      <c r="H329" s="14">
        <f>Таблица5[[#This Row],[Цена]]*E329</f>
        <v>-52053.998</v>
      </c>
      <c r="I329" s="14">
        <f t="shared" si="4"/>
        <v>1504</v>
      </c>
      <c r="J329" s="14">
        <f>H329/($N$42+1)^(Таблица5[[#This Row],[День]]/365)</f>
        <v>-43368.143613177162</v>
      </c>
      <c r="K329" s="14">
        <f>H329/($N$45+1)^(Таблица5[[#This Row],[День]]/365)</f>
        <v>-63355.354124581914</v>
      </c>
      <c r="L329" s="14"/>
    </row>
    <row r="330" spans="3:12" x14ac:dyDescent="0.35">
      <c r="C330" s="7"/>
      <c r="D330" s="7">
        <v>43595</v>
      </c>
      <c r="E330" s="14">
        <v>-200</v>
      </c>
      <c r="F330" s="7">
        <v>43595</v>
      </c>
      <c r="G330">
        <f>VLOOKUP(D330,Таблица1[[Date]:[Close]],2,FALSE)</f>
        <v>258.92000999999999</v>
      </c>
      <c r="H330" s="14">
        <f>Таблица5[[#This Row],[Цена]]*E330</f>
        <v>-51784.002</v>
      </c>
      <c r="I330" s="14">
        <f t="shared" si="4"/>
        <v>1506</v>
      </c>
      <c r="J330" s="14">
        <f>H330/($N$42+1)^(Таблица5[[#This Row],[День]]/365)</f>
        <v>-43132.727565034729</v>
      </c>
      <c r="K330" s="14">
        <f>H330/($N$45+1)^(Таблица5[[#This Row],[День]]/365)</f>
        <v>-63043.209126699803</v>
      </c>
      <c r="L330" s="14"/>
    </row>
    <row r="331" spans="3:12" x14ac:dyDescent="0.35">
      <c r="C331" s="7"/>
      <c r="D331" s="7">
        <v>43599</v>
      </c>
      <c r="E331" s="14">
        <v>-190</v>
      </c>
      <c r="F331" s="7">
        <v>43599</v>
      </c>
      <c r="G331">
        <f>VLOOKUP(D331,Таблица1[[Date]:[Close]],2,FALSE)</f>
        <v>256.69</v>
      </c>
      <c r="H331" s="14">
        <f>Таблица5[[#This Row],[Цена]]*E331</f>
        <v>-48771.1</v>
      </c>
      <c r="I331" s="14">
        <f t="shared" si="4"/>
        <v>1510</v>
      </c>
      <c r="J331" s="14">
        <f>H331/($N$42+1)^(Таблица5[[#This Row],[День]]/365)</f>
        <v>-40603.456205251256</v>
      </c>
      <c r="K331" s="14">
        <f>H331/($N$45+1)^(Таблица5[[#This Row],[День]]/365)</f>
        <v>-59406.257283204905</v>
      </c>
      <c r="L331" s="14"/>
    </row>
    <row r="332" spans="3:12" x14ac:dyDescent="0.35">
      <c r="C332" s="7"/>
      <c r="D332" s="7">
        <v>43602</v>
      </c>
      <c r="E332" s="14">
        <v>-300</v>
      </c>
      <c r="F332" s="7">
        <v>43602</v>
      </c>
      <c r="G332">
        <f>VLOOKUP(D332,Таблица1[[Date]:[Close]],2,FALSE)</f>
        <v>260.48000999999999</v>
      </c>
      <c r="H332" s="14">
        <f>Таблица5[[#This Row],[Цена]]*E332</f>
        <v>-78144.002999999997</v>
      </c>
      <c r="I332" s="14">
        <f t="shared" si="4"/>
        <v>1513</v>
      </c>
      <c r="J332" s="14">
        <f>H332/($N$42+1)^(Таблица5[[#This Row],[День]]/365)</f>
        <v>-65033.624874505513</v>
      </c>
      <c r="K332" s="14">
        <f>H332/($N$45+1)^(Таблица5[[#This Row],[День]]/365)</f>
        <v>-95221.605577308976</v>
      </c>
      <c r="L332" s="14"/>
    </row>
    <row r="333" spans="3:12" x14ac:dyDescent="0.35">
      <c r="C333" s="7"/>
      <c r="D333" s="7">
        <v>43608</v>
      </c>
      <c r="E333" s="14">
        <v>290</v>
      </c>
      <c r="F333" s="7">
        <v>43608</v>
      </c>
      <c r="G333">
        <f>VLOOKUP(D333,Таблица1[[Date]:[Close]],2,FALSE)</f>
        <v>262.64001000000002</v>
      </c>
      <c r="H333" s="14">
        <f>Таблица5[[#This Row],[Цена]]*E333</f>
        <v>76165.602899999998</v>
      </c>
      <c r="I333" s="14">
        <f t="shared" si="4"/>
        <v>1519</v>
      </c>
      <c r="J333" s="14">
        <f>H333/($N$42+1)^(Таблица5[[#This Row],[День]]/365)</f>
        <v>63340.99795934651</v>
      </c>
      <c r="K333" s="14">
        <f>H333/($N$45+1)^(Таблица5[[#This Row],[День]]/365)</f>
        <v>92883.621226418021</v>
      </c>
      <c r="L333" s="14"/>
    </row>
    <row r="334" spans="3:12" x14ac:dyDescent="0.35">
      <c r="C334" s="7"/>
      <c r="D334" s="7">
        <v>43623</v>
      </c>
      <c r="E334" s="14">
        <v>10</v>
      </c>
      <c r="F334" s="7">
        <v>43623</v>
      </c>
      <c r="G334">
        <f>VLOOKUP(D334,Таблица1[[Date]:[Close]],2,FALSE)</f>
        <v>267.87</v>
      </c>
      <c r="H334" s="14">
        <f>Таблица5[[#This Row],[Цена]]*E334</f>
        <v>2678.7</v>
      </c>
      <c r="I334" s="14">
        <f t="shared" si="4"/>
        <v>1534</v>
      </c>
      <c r="J334" s="14">
        <f>H334/($N$42+1)^(Таблица5[[#This Row],[День]]/365)</f>
        <v>2223.6138534193719</v>
      </c>
      <c r="K334" s="14">
        <f>H334/($N$45+1)^(Таблица5[[#This Row],[День]]/365)</f>
        <v>3273.0704650904509</v>
      </c>
      <c r="L334" s="14"/>
    </row>
    <row r="335" spans="3:12" x14ac:dyDescent="0.35">
      <c r="C335" s="7"/>
      <c r="D335" s="7">
        <v>43627</v>
      </c>
      <c r="E335" s="14">
        <v>460</v>
      </c>
      <c r="F335" s="7">
        <v>43627</v>
      </c>
      <c r="G335">
        <f>VLOOKUP(D335,Таблица1[[Date]:[Close]],2,FALSE)</f>
        <v>262.02999999999997</v>
      </c>
      <c r="H335" s="14">
        <f>Таблица5[[#This Row],[Цена]]*E335</f>
        <v>120533.79999999999</v>
      </c>
      <c r="I335" s="14">
        <f t="shared" si="4"/>
        <v>1538</v>
      </c>
      <c r="J335" s="14">
        <f>H335/($N$42+1)^(Таблица5[[#This Row],[День]]/365)</f>
        <v>100007.66380450687</v>
      </c>
      <c r="K335" s="14">
        <f>H335/($N$45+1)^(Таблица5[[#This Row],[День]]/365)</f>
        <v>147355.7426374846</v>
      </c>
      <c r="L335" s="14"/>
    </row>
    <row r="336" spans="3:12" x14ac:dyDescent="0.35">
      <c r="C336" s="7"/>
      <c r="D336" s="7">
        <v>43628</v>
      </c>
      <c r="E336" s="14">
        <v>130</v>
      </c>
      <c r="F336" s="7">
        <v>43628</v>
      </c>
      <c r="G336">
        <f>VLOOKUP(D336,Таблица1[[Date]:[Close]],2,FALSE)</f>
        <v>254.53998999999999</v>
      </c>
      <c r="H336" s="14">
        <f>Таблица5[[#This Row],[Цена]]*E336</f>
        <v>33090.198700000001</v>
      </c>
      <c r="I336" s="14">
        <f t="shared" si="4"/>
        <v>1539</v>
      </c>
      <c r="J336" s="14">
        <f>H336/($N$42+1)^(Таблица5[[#This Row],[День]]/365)</f>
        <v>27451.81691386746</v>
      </c>
      <c r="K336" s="14">
        <f>H336/($N$45+1)^(Таблица5[[#This Row],[День]]/365)</f>
        <v>40458.923840086274</v>
      </c>
      <c r="L336" s="14"/>
    </row>
    <row r="337" spans="3:12" x14ac:dyDescent="0.35">
      <c r="C337" s="7"/>
      <c r="D337" s="7">
        <v>43629</v>
      </c>
      <c r="E337" s="14">
        <v>380</v>
      </c>
      <c r="F337" s="7">
        <v>43629</v>
      </c>
      <c r="G337">
        <f>VLOOKUP(D337,Таблица1[[Date]:[Close]],2,FALSE)</f>
        <v>255.53</v>
      </c>
      <c r="H337" s="14">
        <f>Таблица5[[#This Row],[Цена]]*E337</f>
        <v>97101.4</v>
      </c>
      <c r="I337" s="14">
        <f t="shared" si="4"/>
        <v>1540</v>
      </c>
      <c r="J337" s="14">
        <f>H337/($N$42+1)^(Таблица5[[#This Row],[День]]/365)</f>
        <v>80546.095999856756</v>
      </c>
      <c r="K337" s="14">
        <f>H337/($N$45+1)^(Таблица5[[#This Row],[День]]/365)</f>
        <v>118740.03655273683</v>
      </c>
      <c r="L337" s="14"/>
    </row>
    <row r="338" spans="3:12" x14ac:dyDescent="0.35">
      <c r="C338" s="7"/>
      <c r="D338" s="7">
        <v>43630</v>
      </c>
      <c r="E338" s="14">
        <v>100</v>
      </c>
      <c r="F338" s="7">
        <v>43630</v>
      </c>
      <c r="G338">
        <f>VLOOKUP(D338,Таблица1[[Date]:[Close]],2,FALSE)</f>
        <v>250.96001000000001</v>
      </c>
      <c r="H338" s="14">
        <f>Таблица5[[#This Row],[Цена]]*E338</f>
        <v>25096.001</v>
      </c>
      <c r="I338" s="14">
        <f t="shared" si="4"/>
        <v>1541</v>
      </c>
      <c r="J338" s="14">
        <f>H338/($N$42+1)^(Таблица5[[#This Row],[День]]/365)</f>
        <v>20814.731442591823</v>
      </c>
      <c r="K338" s="14">
        <f>H338/($N$45+1)^(Таблица5[[#This Row],[День]]/365)</f>
        <v>30692.548060526791</v>
      </c>
      <c r="L338" s="14"/>
    </row>
    <row r="339" spans="3:12" x14ac:dyDescent="0.35">
      <c r="C339" s="7"/>
      <c r="D339" s="7">
        <v>43637</v>
      </c>
      <c r="E339" s="14">
        <v>530</v>
      </c>
      <c r="F339" s="7">
        <v>43637</v>
      </c>
      <c r="G339">
        <f>VLOOKUP(D339,Таблица1[[Date]:[Close]],2,FALSE)</f>
        <v>256.04001</v>
      </c>
      <c r="H339" s="14">
        <f>Таблица5[[#This Row],[Цена]]*E339</f>
        <v>135701.2053</v>
      </c>
      <c r="I339" s="14">
        <f t="shared" si="4"/>
        <v>1548</v>
      </c>
      <c r="J339" s="14">
        <f>H339/($N$42+1)^(Таблица5[[#This Row],[День]]/365)</f>
        <v>112455.57472121643</v>
      </c>
      <c r="K339" s="14">
        <f>H339/($N$45+1)^(Таблица5[[#This Row],[День]]/365)</f>
        <v>166115.16070655963</v>
      </c>
      <c r="L339" s="14"/>
    </row>
    <row r="340" spans="3:12" x14ac:dyDescent="0.35">
      <c r="C340" s="7"/>
      <c r="D340" s="7">
        <v>43642</v>
      </c>
      <c r="E340" s="14">
        <v>-480</v>
      </c>
      <c r="F340" s="7">
        <v>43642</v>
      </c>
      <c r="G340">
        <f>VLOOKUP(D340,Таблица1[[Date]:[Close]],2,FALSE)</f>
        <v>251.62</v>
      </c>
      <c r="H340" s="14">
        <f>Таблица5[[#This Row],[Цена]]*E340</f>
        <v>-120777.60000000001</v>
      </c>
      <c r="I340" s="14">
        <f t="shared" si="4"/>
        <v>1553</v>
      </c>
      <c r="J340" s="14">
        <f>H340/($N$42+1)^(Таблица5[[#This Row],[День]]/365)</f>
        <v>-100027.65904021029</v>
      </c>
      <c r="K340" s="14">
        <f>H340/($N$45+1)^(Таблица5[[#This Row],[День]]/365)</f>
        <v>-147943.41361395695</v>
      </c>
      <c r="L340" s="14"/>
    </row>
    <row r="341" spans="3:12" x14ac:dyDescent="0.35">
      <c r="C341" s="7"/>
      <c r="D341" s="7">
        <v>43643</v>
      </c>
      <c r="E341" s="14">
        <v>300</v>
      </c>
      <c r="F341" s="7">
        <v>43643</v>
      </c>
      <c r="G341">
        <f>VLOOKUP(D341,Таблица1[[Date]:[Close]],2,FALSE)</f>
        <v>254.92999</v>
      </c>
      <c r="H341" s="14">
        <f>Таблица5[[#This Row],[Цена]]*E341</f>
        <v>76478.997000000003</v>
      </c>
      <c r="I341" s="14">
        <f t="shared" si="4"/>
        <v>1554</v>
      </c>
      <c r="J341" s="14">
        <f>H341/($N$42+1)^(Таблица5[[#This Row],[День]]/365)</f>
        <v>63331.996400436336</v>
      </c>
      <c r="K341" s="14">
        <f>H341/($N$45+1)^(Таблица5[[#This Row],[День]]/365)</f>
        <v>93693.218622051019</v>
      </c>
      <c r="L341" s="14"/>
    </row>
    <row r="342" spans="3:12" x14ac:dyDescent="0.35">
      <c r="C342" s="7"/>
      <c r="D342" s="7">
        <v>43661</v>
      </c>
      <c r="E342" s="14">
        <v>-20</v>
      </c>
      <c r="F342" s="7">
        <v>43661</v>
      </c>
      <c r="G342">
        <f>VLOOKUP(D342,Таблица1[[Date]:[Close]],2,FALSE)</f>
        <v>260.57999000000001</v>
      </c>
      <c r="H342" s="14">
        <f>Таблица5[[#This Row],[Цена]]*E342</f>
        <v>-5211.5998</v>
      </c>
      <c r="I342" s="14">
        <f t="shared" si="4"/>
        <v>1572</v>
      </c>
      <c r="J342" s="14">
        <f>H342/($N$42+1)^(Таблица5[[#This Row],[День]]/365)</f>
        <v>-4306.2891213949406</v>
      </c>
      <c r="K342" s="14">
        <f>H342/($N$45+1)^(Таблица5[[#This Row],[День]]/365)</f>
        <v>-6399.6800339177444</v>
      </c>
      <c r="L342" s="14"/>
    </row>
    <row r="343" spans="3:12" x14ac:dyDescent="0.35">
      <c r="C343" s="7"/>
      <c r="D343" s="7">
        <v>43662</v>
      </c>
      <c r="E343" s="14">
        <v>190</v>
      </c>
      <c r="F343" s="7">
        <v>43662</v>
      </c>
      <c r="G343">
        <f>VLOOKUP(D343,Таблица1[[Date]:[Close]],2,FALSE)</f>
        <v>253.75</v>
      </c>
      <c r="H343" s="14">
        <f>Таблица5[[#This Row],[Цена]]*E343</f>
        <v>48212.5</v>
      </c>
      <c r="I343" s="14">
        <f t="shared" si="4"/>
        <v>1573</v>
      </c>
      <c r="J343" s="14">
        <f>H343/($N$42+1)^(Таблица5[[#This Row],[День]]/365)</f>
        <v>39832.637402282184</v>
      </c>
      <c r="K343" s="14">
        <f>H343/($N$45+1)^(Таблица5[[#This Row],[День]]/365)</f>
        <v>59211.162675660009</v>
      </c>
      <c r="L343" s="14"/>
    </row>
    <row r="344" spans="3:12" x14ac:dyDescent="0.35">
      <c r="C344" s="7"/>
      <c r="D344" s="7">
        <v>43675</v>
      </c>
      <c r="E344" s="14">
        <v>-470</v>
      </c>
      <c r="F344" s="7">
        <v>43675</v>
      </c>
      <c r="G344">
        <f>VLOOKUP(D344,Таблица1[[Date]:[Close]],2,FALSE)</f>
        <v>275.92998999999998</v>
      </c>
      <c r="H344" s="14">
        <f>Таблица5[[#This Row],[Цена]]*E344</f>
        <v>-129687.09529999999</v>
      </c>
      <c r="I344" s="14">
        <f t="shared" si="4"/>
        <v>1586</v>
      </c>
      <c r="J344" s="14">
        <f>H344/($N$42+1)^(Таблица5[[#This Row],[День]]/365)</f>
        <v>-106977.11464381173</v>
      </c>
      <c r="K344" s="14">
        <f>H344/($N$45+1)^(Таблица5[[#This Row],[День]]/365)</f>
        <v>-159543.18343746205</v>
      </c>
      <c r="L344" s="14"/>
    </row>
    <row r="345" spans="3:12" x14ac:dyDescent="0.35">
      <c r="C345" s="7"/>
      <c r="D345" s="7">
        <v>43676</v>
      </c>
      <c r="E345" s="14">
        <v>-390</v>
      </c>
      <c r="F345" s="7">
        <v>43676</v>
      </c>
      <c r="G345">
        <f>VLOOKUP(D345,Таблица1[[Date]:[Close]],2,FALSE)</f>
        <v>279.23000999999999</v>
      </c>
      <c r="H345" s="14">
        <f>Таблица5[[#This Row],[Цена]]*E345</f>
        <v>-108899.70389999999</v>
      </c>
      <c r="I345" s="14">
        <f t="shared" si="4"/>
        <v>1587</v>
      </c>
      <c r="J345" s="14">
        <f>H345/($N$42+1)^(Таблица5[[#This Row],[День]]/365)</f>
        <v>-89818.976287768863</v>
      </c>
      <c r="K345" s="14">
        <f>H345/($N$45+1)^(Таблица5[[#This Row],[День]]/365)</f>
        <v>-133987.69750431122</v>
      </c>
      <c r="L345" s="14"/>
    </row>
    <row r="346" spans="3:12" x14ac:dyDescent="0.35">
      <c r="C346" s="7"/>
      <c r="D346" s="7">
        <v>43677</v>
      </c>
      <c r="E346" s="14">
        <v>-100</v>
      </c>
      <c r="F346" s="7">
        <v>43677</v>
      </c>
      <c r="G346">
        <f>VLOOKUP(D346,Таблица1[[Date]:[Close]],2,FALSE)</f>
        <v>278.56</v>
      </c>
      <c r="H346" s="14">
        <f>Таблица5[[#This Row],[Цена]]*E346</f>
        <v>-27856</v>
      </c>
      <c r="I346" s="14">
        <f t="shared" si="4"/>
        <v>1588</v>
      </c>
      <c r="J346" s="14">
        <f>H346/($N$42+1)^(Таблица5[[#This Row],[День]]/365)</f>
        <v>-22972.45665799878</v>
      </c>
      <c r="K346" s="14">
        <f>H346/($N$45+1)^(Таблица5[[#This Row],[День]]/365)</f>
        <v>-34277.86103869784</v>
      </c>
      <c r="L346" s="14"/>
    </row>
    <row r="347" spans="3:12" x14ac:dyDescent="0.35">
      <c r="C347" s="7"/>
      <c r="D347" s="7">
        <v>43678</v>
      </c>
      <c r="E347" s="14">
        <v>320</v>
      </c>
      <c r="F347" s="7">
        <v>43678</v>
      </c>
      <c r="G347">
        <f>VLOOKUP(D347,Таблица1[[Date]:[Close]],2,FALSE)</f>
        <v>204.87</v>
      </c>
      <c r="H347" s="14">
        <f>Таблица5[[#This Row],[Цена]]*E347</f>
        <v>65558.399999999994</v>
      </c>
      <c r="I347" s="14">
        <f t="shared" si="4"/>
        <v>1589</v>
      </c>
      <c r="J347" s="14">
        <f>H347/($N$42+1)^(Таблица5[[#This Row],[День]]/365)</f>
        <v>54058.540705735846</v>
      </c>
      <c r="K347" s="14">
        <f>H347/($N$45+1)^(Таблица5[[#This Row],[День]]/365)</f>
        <v>80682.628936028748</v>
      </c>
      <c r="L347" s="14"/>
    </row>
    <row r="348" spans="3:12" x14ac:dyDescent="0.35">
      <c r="C348" s="7"/>
      <c r="D348" s="7">
        <v>43683</v>
      </c>
      <c r="E348" s="14">
        <v>-180</v>
      </c>
      <c r="F348" s="7">
        <v>43683</v>
      </c>
      <c r="G348">
        <f>VLOOKUP(D348,Таблица1[[Date]:[Close]],2,FALSE)</f>
        <v>200.48</v>
      </c>
      <c r="H348" s="14">
        <f>Таблица5[[#This Row],[Цена]]*E348</f>
        <v>-36086.400000000001</v>
      </c>
      <c r="I348" s="14">
        <f t="shared" si="4"/>
        <v>1594</v>
      </c>
      <c r="J348" s="14">
        <f>H348/($N$42+1)^(Таблица5[[#This Row],[День]]/365)</f>
        <v>-29738.287530607642</v>
      </c>
      <c r="K348" s="14">
        <f>H348/($N$45+1)^(Таблица5[[#This Row],[День]]/365)</f>
        <v>-44440.499123936803</v>
      </c>
      <c r="L348" s="14"/>
    </row>
    <row r="349" spans="3:12" x14ac:dyDescent="0.35">
      <c r="C349" s="7"/>
      <c r="D349" s="7">
        <v>43685</v>
      </c>
      <c r="E349" s="14">
        <v>320</v>
      </c>
      <c r="F349" s="7">
        <v>43685</v>
      </c>
      <c r="G349">
        <f>VLOOKUP(D349,Таблица1[[Date]:[Close]],2,FALSE)</f>
        <v>191.7</v>
      </c>
      <c r="H349" s="14">
        <f>Таблица5[[#This Row],[Цена]]*E349</f>
        <v>61344</v>
      </c>
      <c r="I349" s="14">
        <f t="shared" si="4"/>
        <v>1596</v>
      </c>
      <c r="J349" s="14">
        <f>H349/($N$42+1)^(Таблица5[[#This Row],[День]]/365)</f>
        <v>50540.444684924201</v>
      </c>
      <c r="K349" s="14">
        <f>H349/($N$45+1)^(Таблица5[[#This Row],[День]]/365)</f>
        <v>75565.042361605272</v>
      </c>
      <c r="L349" s="14"/>
    </row>
    <row r="350" spans="3:12" x14ac:dyDescent="0.35">
      <c r="C350" s="7"/>
      <c r="D350" s="7">
        <v>43691</v>
      </c>
      <c r="E350" s="14">
        <v>-470</v>
      </c>
      <c r="F350" s="7">
        <v>43691</v>
      </c>
      <c r="G350">
        <f>VLOOKUP(D350,Таблица1[[Date]:[Close]],2,FALSE)</f>
        <v>190.13</v>
      </c>
      <c r="H350" s="14">
        <f>Таблица5[[#This Row],[Цена]]*E350</f>
        <v>-89361.099999999991</v>
      </c>
      <c r="I350" s="14">
        <f t="shared" si="4"/>
        <v>1602</v>
      </c>
      <c r="J350" s="14">
        <f>H350/($N$42+1)^(Таблица5[[#This Row],[День]]/365)</f>
        <v>-73569.733715517388</v>
      </c>
      <c r="K350" s="14">
        <f>H350/($N$45+1)^(Таблица5[[#This Row],[День]]/365)</f>
        <v>-110163.50731427176</v>
      </c>
      <c r="L350" s="14"/>
    </row>
    <row r="351" spans="3:12" x14ac:dyDescent="0.35">
      <c r="C351" s="7"/>
      <c r="D351" s="7">
        <v>43693</v>
      </c>
      <c r="E351" s="14">
        <v>480</v>
      </c>
      <c r="F351" s="7">
        <v>43693</v>
      </c>
      <c r="G351">
        <f>VLOOKUP(D351,Таблица1[[Date]:[Close]],2,FALSE)</f>
        <v>193.00998999999999</v>
      </c>
      <c r="H351" s="14">
        <f>Таблица5[[#This Row],[Цена]]*E351</f>
        <v>92644.795199999993</v>
      </c>
      <c r="I351" s="14">
        <f t="shared" si="4"/>
        <v>1604</v>
      </c>
      <c r="J351" s="14">
        <f>H351/($N$42+1)^(Таблица5[[#This Row],[День]]/365)</f>
        <v>76254.639758672769</v>
      </c>
      <c r="K351" s="14">
        <f>H351/($N$45+1)^(Таблица5[[#This Row],[День]]/365)</f>
        <v>114241.45966288578</v>
      </c>
      <c r="L351" s="14"/>
    </row>
    <row r="352" spans="3:12" x14ac:dyDescent="0.35">
      <c r="C352" s="7"/>
      <c r="D352" s="7">
        <v>43700</v>
      </c>
      <c r="E352" s="14">
        <v>-40</v>
      </c>
      <c r="F352" s="7">
        <v>43700</v>
      </c>
      <c r="G352">
        <f>VLOOKUP(D352,Таблица1[[Date]:[Close]],2,FALSE)</f>
        <v>189.59</v>
      </c>
      <c r="H352" s="14">
        <f>Таблица5[[#This Row],[Цена]]*E352</f>
        <v>-7583.6</v>
      </c>
      <c r="I352" s="14">
        <f t="shared" si="4"/>
        <v>1611</v>
      </c>
      <c r="J352" s="14">
        <f>H352/($N$42+1)^(Таблица5[[#This Row],[День]]/365)</f>
        <v>-6236.6541546120388</v>
      </c>
      <c r="K352" s="14">
        <f>H352/($N$45+1)^(Таблица5[[#This Row],[День]]/365)</f>
        <v>-9359.9877375492761</v>
      </c>
      <c r="L352" s="14"/>
    </row>
    <row r="353" spans="3:12" x14ac:dyDescent="0.35">
      <c r="C353" s="7"/>
      <c r="D353" s="7">
        <v>43703</v>
      </c>
      <c r="E353" s="14">
        <v>-350</v>
      </c>
      <c r="F353" s="7">
        <v>43703</v>
      </c>
      <c r="G353">
        <f>VLOOKUP(D353,Таблица1[[Date]:[Close]],2,FALSE)</f>
        <v>190.44</v>
      </c>
      <c r="H353" s="14">
        <f>Таблица5[[#This Row],[Цена]]*E353</f>
        <v>-66654</v>
      </c>
      <c r="I353" s="14">
        <f t="shared" si="4"/>
        <v>1614</v>
      </c>
      <c r="J353" s="14">
        <f>H353/($N$42+1)^(Таблица5[[#This Row],[День]]/365)</f>
        <v>-54795.427047585552</v>
      </c>
      <c r="K353" s="14">
        <f>H353/($N$45+1)^(Таблица5[[#This Row],[День]]/365)</f>
        <v>-82299.326964515159</v>
      </c>
      <c r="L353" s="14"/>
    </row>
    <row r="354" spans="3:12" x14ac:dyDescent="0.35">
      <c r="C354" s="7"/>
      <c r="D354" s="7">
        <v>43705</v>
      </c>
      <c r="E354" s="14">
        <v>0</v>
      </c>
      <c r="F354" s="7">
        <v>43705</v>
      </c>
      <c r="G354">
        <f>VLOOKUP(D354,Таблица1[[Date]:[Close]],2,FALSE)</f>
        <v>191.2</v>
      </c>
      <c r="H354" s="14">
        <f>Таблица5[[#This Row],[Цена]]*E354</f>
        <v>0</v>
      </c>
      <c r="I354" s="14">
        <f t="shared" si="4"/>
        <v>1616</v>
      </c>
      <c r="J354" s="14">
        <f>H354/($N$42+1)^(Таблица5[[#This Row],[День]]/365)</f>
        <v>0</v>
      </c>
      <c r="K354" s="14">
        <f>H354/($N$45+1)^(Таблица5[[#This Row],[День]]/365)</f>
        <v>0</v>
      </c>
      <c r="L354" s="14"/>
    </row>
    <row r="355" spans="3:12" x14ac:dyDescent="0.35">
      <c r="C355" s="7"/>
      <c r="D355" s="7">
        <v>43707</v>
      </c>
      <c r="E355" s="14">
        <v>210</v>
      </c>
      <c r="F355" s="7">
        <v>43707</v>
      </c>
      <c r="G355">
        <f>VLOOKUP(D355,Таблица1[[Date]:[Close]],2,FALSE)</f>
        <v>193.07001</v>
      </c>
      <c r="H355" s="14">
        <f>Таблица5[[#This Row],[Цена]]*E355</f>
        <v>40544.702100000002</v>
      </c>
      <c r="I355" s="14">
        <f t="shared" si="4"/>
        <v>1618</v>
      </c>
      <c r="J355" s="14">
        <f>H355/($N$42+1)^(Таблица5[[#This Row],[День]]/365)</f>
        <v>33315.117772030593</v>
      </c>
      <c r="K355" s="14">
        <f>H355/($N$45+1)^(Таблица5[[#This Row],[День]]/365)</f>
        <v>50087.703475465481</v>
      </c>
      <c r="L355" s="14"/>
    </row>
    <row r="356" spans="3:12" x14ac:dyDescent="0.35">
      <c r="C356" s="7"/>
      <c r="D356" s="7">
        <v>43713</v>
      </c>
      <c r="E356" s="14">
        <v>240</v>
      </c>
      <c r="F356" s="7">
        <v>43713</v>
      </c>
      <c r="G356">
        <f>VLOOKUP(D356,Таблица1[[Date]:[Close]],2,FALSE)</f>
        <v>190.25</v>
      </c>
      <c r="H356" s="14">
        <f>Таблица5[[#This Row],[Цена]]*E356</f>
        <v>45660</v>
      </c>
      <c r="I356" s="14">
        <f t="shared" si="4"/>
        <v>1624</v>
      </c>
      <c r="J356" s="14">
        <f>H356/($N$42+1)^(Таблица5[[#This Row],[День]]/365)</f>
        <v>37490.985504401986</v>
      </c>
      <c r="K356" s="14">
        <f>H356/($N$45+1)^(Таблица5[[#This Row],[День]]/365)</f>
        <v>56451.218709969384</v>
      </c>
      <c r="L356" s="14"/>
    </row>
    <row r="357" spans="3:12" x14ac:dyDescent="0.35">
      <c r="C357" s="7"/>
      <c r="D357" s="7">
        <v>43719</v>
      </c>
      <c r="E357" s="14">
        <v>330</v>
      </c>
      <c r="F357" s="7">
        <v>43719</v>
      </c>
      <c r="G357">
        <f>VLOOKUP(D357,Таблица1[[Date]:[Close]],2,FALSE)</f>
        <v>191.07001</v>
      </c>
      <c r="H357" s="14">
        <f>Таблица5[[#This Row],[Цена]]*E357</f>
        <v>63053.103299999995</v>
      </c>
      <c r="I357" s="14">
        <f t="shared" si="4"/>
        <v>1630</v>
      </c>
      <c r="J357" s="14">
        <f>H357/($N$42+1)^(Таблица5[[#This Row],[День]]/365)</f>
        <v>51734.603635361535</v>
      </c>
      <c r="K357" s="14">
        <f>H357/($N$45+1)^(Таблица5[[#This Row],[День]]/365)</f>
        <v>78016.109732721437</v>
      </c>
      <c r="L357" s="14"/>
    </row>
    <row r="358" spans="3:12" x14ac:dyDescent="0.35">
      <c r="C358" s="7"/>
      <c r="D358" s="7">
        <v>43721</v>
      </c>
      <c r="E358" s="14">
        <v>-160</v>
      </c>
      <c r="F358" s="7">
        <v>43721</v>
      </c>
      <c r="G358">
        <f>VLOOKUP(D358,Таблица1[[Date]:[Close]],2,FALSE)</f>
        <v>186.41</v>
      </c>
      <c r="H358" s="14">
        <f>Таблица5[[#This Row],[Цена]]*E358</f>
        <v>-29825.599999999999</v>
      </c>
      <c r="I358" s="14">
        <f t="shared" si="4"/>
        <v>1632</v>
      </c>
      <c r="J358" s="14">
        <f>H358/($N$42+1)^(Таблица5[[#This Row],[День]]/365)</f>
        <v>-24465.743548545444</v>
      </c>
      <c r="K358" s="14">
        <f>H358/($N$45+1)^(Таблица5[[#This Row],[День]]/365)</f>
        <v>-36913.096927492144</v>
      </c>
      <c r="L358" s="14"/>
    </row>
    <row r="359" spans="3:12" x14ac:dyDescent="0.35">
      <c r="C359" s="7"/>
      <c r="D359" s="7">
        <v>43725</v>
      </c>
      <c r="E359" s="14">
        <v>580</v>
      </c>
      <c r="F359" s="7">
        <v>43725</v>
      </c>
      <c r="G359">
        <f>VLOOKUP(D359,Таблица1[[Date]:[Close]],2,FALSE)</f>
        <v>190.53998999999999</v>
      </c>
      <c r="H359" s="14">
        <f>Таблица5[[#This Row],[Цена]]*E359</f>
        <v>110513.1942</v>
      </c>
      <c r="I359" s="14">
        <f t="shared" si="4"/>
        <v>1636</v>
      </c>
      <c r="J359" s="14">
        <f>H359/($N$42+1)^(Таблица5[[#This Row],[День]]/365)</f>
        <v>90609.242968661129</v>
      </c>
      <c r="K359" s="14">
        <f>H359/($N$45+1)^(Таблица5[[#This Row],[День]]/365)</f>
        <v>136846.08114812133</v>
      </c>
      <c r="L359" s="14"/>
    </row>
    <row r="360" spans="3:12" x14ac:dyDescent="0.35">
      <c r="C360" s="7"/>
      <c r="D360" s="7">
        <v>43735</v>
      </c>
      <c r="E360" s="14">
        <v>260</v>
      </c>
      <c r="F360" s="7">
        <v>43735</v>
      </c>
      <c r="G360">
        <f>VLOOKUP(D360,Таблица1[[Date]:[Close]],2,FALSE)</f>
        <v>175.89</v>
      </c>
      <c r="H360" s="14">
        <f>Таблица5[[#This Row],[Цена]]*E360</f>
        <v>45731.399999999994</v>
      </c>
      <c r="I360" s="14">
        <f t="shared" si="4"/>
        <v>1646</v>
      </c>
      <c r="J360" s="14">
        <f>H360/($N$42+1)^(Таблица5[[#This Row],[День]]/365)</f>
        <v>37449.473626990555</v>
      </c>
      <c r="K360" s="14">
        <f>H360/($N$45+1)^(Таблица5[[#This Row],[День]]/365)</f>
        <v>56702.222117550635</v>
      </c>
      <c r="L360" s="14"/>
    </row>
    <row r="361" spans="3:12" x14ac:dyDescent="0.35">
      <c r="C361" s="7"/>
      <c r="D361" s="7">
        <v>43741</v>
      </c>
      <c r="E361" s="14">
        <v>-90</v>
      </c>
      <c r="F361" s="7">
        <v>43741</v>
      </c>
      <c r="G361">
        <f>VLOOKUP(D361,Таблица1[[Date]:[Close]],2,FALSE)</f>
        <v>167.03</v>
      </c>
      <c r="H361" s="14">
        <f>Таблица5[[#This Row],[Цена]]*E361</f>
        <v>-15032.7</v>
      </c>
      <c r="I361" s="14">
        <f t="shared" si="4"/>
        <v>1652</v>
      </c>
      <c r="J361" s="14">
        <f>H361/($N$42+1)^(Таблица5[[#This Row],[День]]/365)</f>
        <v>-12301.325828139201</v>
      </c>
      <c r="K361" s="14">
        <f>H361/($N$45+1)^(Таблица5[[#This Row],[День]]/365)</f>
        <v>-18653.613832568051</v>
      </c>
      <c r="L361" s="14"/>
    </row>
    <row r="362" spans="3:12" x14ac:dyDescent="0.35">
      <c r="C362" s="7"/>
      <c r="D362" s="7">
        <v>43748</v>
      </c>
      <c r="E362" s="14">
        <v>70</v>
      </c>
      <c r="F362" s="7">
        <v>43748</v>
      </c>
      <c r="G362">
        <f>VLOOKUP(D362,Таблица1[[Date]:[Close]],2,FALSE)</f>
        <v>162.34</v>
      </c>
      <c r="H362" s="14">
        <f>Таблица5[[#This Row],[Цена]]*E362</f>
        <v>11363.800000000001</v>
      </c>
      <c r="I362" s="14">
        <f t="shared" si="4"/>
        <v>1659</v>
      </c>
      <c r="J362" s="14">
        <f>H362/($N$42+1)^(Таблица5[[#This Row],[День]]/365)</f>
        <v>9291.1507898827895</v>
      </c>
      <c r="K362" s="14">
        <f>H362/($N$45+1)^(Таблица5[[#This Row],[День]]/365)</f>
        <v>14113.88962751036</v>
      </c>
      <c r="L362" s="14"/>
    </row>
    <row r="363" spans="3:12" x14ac:dyDescent="0.35">
      <c r="C363" s="7"/>
      <c r="D363" s="7">
        <v>43752</v>
      </c>
      <c r="E363" s="14">
        <v>-20</v>
      </c>
      <c r="F363" s="7">
        <v>43752</v>
      </c>
      <c r="G363">
        <f>VLOOKUP(D363,Таблица1[[Date]:[Close]],2,FALSE)</f>
        <v>176.50998999999999</v>
      </c>
      <c r="H363" s="14">
        <f>Таблица5[[#This Row],[Цена]]*E363</f>
        <v>-3530.1997999999999</v>
      </c>
      <c r="I363" s="14">
        <f t="shared" ref="I363:I426" si="5">D363-$D$43</f>
        <v>1663</v>
      </c>
      <c r="J363" s="14">
        <f>H363/($N$42+1)^(Таблица5[[#This Row],[День]]/365)</f>
        <v>-2884.9238435753678</v>
      </c>
      <c r="K363" s="14">
        <f>H363/($N$45+1)^(Таблица5[[#This Row],[День]]/365)</f>
        <v>-4386.8154129073591</v>
      </c>
      <c r="L363" s="14"/>
    </row>
    <row r="364" spans="3:12" x14ac:dyDescent="0.35">
      <c r="C364" s="7"/>
      <c r="D364" s="7">
        <v>43761</v>
      </c>
      <c r="E364" s="14">
        <v>120</v>
      </c>
      <c r="F364" s="7">
        <v>43761</v>
      </c>
      <c r="G364">
        <f>VLOOKUP(D364,Таблица1[[Date]:[Close]],2,FALSE)</f>
        <v>178.73</v>
      </c>
      <c r="H364" s="14">
        <f>Таблица5[[#This Row],[Цена]]*E364</f>
        <v>21447.599999999999</v>
      </c>
      <c r="I364" s="14">
        <f t="shared" si="5"/>
        <v>1672</v>
      </c>
      <c r="J364" s="14">
        <f>H364/($N$42+1)^(Таблица5[[#This Row],[День]]/365)</f>
        <v>17508.112724557745</v>
      </c>
      <c r="K364" s="14">
        <f>H364/($N$45+1)^(Таблица5[[#This Row],[День]]/365)</f>
        <v>26683.290834989304</v>
      </c>
      <c r="L364" s="14"/>
    </row>
    <row r="365" spans="3:12" x14ac:dyDescent="0.35">
      <c r="C365" s="7"/>
      <c r="D365" s="7">
        <v>43762</v>
      </c>
      <c r="E365" s="14">
        <v>-430</v>
      </c>
      <c r="F365" s="7">
        <v>43762</v>
      </c>
      <c r="G365">
        <f>VLOOKUP(D365,Таблица1[[Date]:[Close]],2,FALSE)</f>
        <v>179.96001000000001</v>
      </c>
      <c r="H365" s="14">
        <f>Таблица5[[#This Row],[Цена]]*E365</f>
        <v>-77382.804300000003</v>
      </c>
      <c r="I365" s="14">
        <f t="shared" si="5"/>
        <v>1673</v>
      </c>
      <c r="J365" s="14">
        <f>H365/($N$42+1)^(Таблица5[[#This Row],[День]]/365)</f>
        <v>-63161.492236209029</v>
      </c>
      <c r="K365" s="14">
        <f>H365/($N$45+1)^(Таблица5[[#This Row],[День]]/365)</f>
        <v>-96285.721152269733</v>
      </c>
      <c r="L365" s="14"/>
    </row>
    <row r="366" spans="3:12" x14ac:dyDescent="0.35">
      <c r="C366" s="7"/>
      <c r="D366" s="7">
        <v>43763</v>
      </c>
      <c r="E366" s="14">
        <v>40</v>
      </c>
      <c r="F366" s="7">
        <v>43763</v>
      </c>
      <c r="G366">
        <f>VLOOKUP(D366,Таблица1[[Date]:[Close]],2,FALSE)</f>
        <v>182.34</v>
      </c>
      <c r="H366" s="14">
        <f>Таблица5[[#This Row],[Цена]]*E366</f>
        <v>7293.6</v>
      </c>
      <c r="I366" s="14">
        <f t="shared" si="5"/>
        <v>1674</v>
      </c>
      <c r="J366" s="14">
        <f>H366/($N$42+1)^(Таблица5[[#This Row],[День]]/365)</f>
        <v>5952.469031839054</v>
      </c>
      <c r="K366" s="14">
        <f>H366/($N$45+1)^(Таблица5[[#This Row],[День]]/365)</f>
        <v>9076.4516796705539</v>
      </c>
      <c r="L366" s="14"/>
    </row>
    <row r="367" spans="3:12" x14ac:dyDescent="0.35">
      <c r="C367" s="7"/>
      <c r="D367" s="7">
        <v>43766</v>
      </c>
      <c r="E367" s="14">
        <v>-370</v>
      </c>
      <c r="F367" s="7">
        <v>43766</v>
      </c>
      <c r="G367">
        <f>VLOOKUP(D367,Таблица1[[Date]:[Close]],2,FALSE)</f>
        <v>183.91</v>
      </c>
      <c r="H367" s="14">
        <f>Таблица5[[#This Row],[Цена]]*E367</f>
        <v>-68046.7</v>
      </c>
      <c r="I367" s="14">
        <f t="shared" si="5"/>
        <v>1677</v>
      </c>
      <c r="J367" s="14">
        <f>H367/($N$42+1)^(Таблица5[[#This Row],[День]]/365)</f>
        <v>-55514.205216126684</v>
      </c>
      <c r="K367" s="14">
        <f>H367/($N$45+1)^(Таблица5[[#This Row],[День]]/365)</f>
        <v>-84713.267076445292</v>
      </c>
      <c r="L367" s="14"/>
    </row>
    <row r="368" spans="3:12" x14ac:dyDescent="0.35">
      <c r="C368" s="7"/>
      <c r="D368" s="7">
        <v>43777</v>
      </c>
      <c r="E368" s="14">
        <v>360</v>
      </c>
      <c r="F368" s="7">
        <v>43777</v>
      </c>
      <c r="G368">
        <f>VLOOKUP(D368,Таблица1[[Date]:[Close]],2,FALSE)</f>
        <v>219.62</v>
      </c>
      <c r="H368" s="14">
        <f>Таблица5[[#This Row],[Цена]]*E368</f>
        <v>79063.199999999997</v>
      </c>
      <c r="I368" s="14">
        <f t="shared" si="5"/>
        <v>1688</v>
      </c>
      <c r="J368" s="14">
        <f>H368/($N$42+1)^(Таблица5[[#This Row],[День]]/365)</f>
        <v>64415.677924575139</v>
      </c>
      <c r="K368" s="14">
        <f>H368/($N$45+1)^(Таблица5[[#This Row],[День]]/365)</f>
        <v>98569.563688779992</v>
      </c>
      <c r="L368" s="14"/>
    </row>
    <row r="369" spans="3:12" x14ac:dyDescent="0.35">
      <c r="C369" s="7"/>
      <c r="D369" s="7">
        <v>43782</v>
      </c>
      <c r="E369" s="14">
        <v>140</v>
      </c>
      <c r="F369" s="7">
        <v>43782</v>
      </c>
      <c r="G369">
        <f>VLOOKUP(D369,Таблица1[[Date]:[Close]],2,FALSE)</f>
        <v>220.00998999999999</v>
      </c>
      <c r="H369" s="14">
        <f>Таблица5[[#This Row],[Цена]]*E369</f>
        <v>30801.398599999997</v>
      </c>
      <c r="I369" s="14">
        <f t="shared" si="5"/>
        <v>1693</v>
      </c>
      <c r="J369" s="14">
        <f>H369/($N$42+1)^(Таблица5[[#This Row],[День]]/365)</f>
        <v>25079.799262069944</v>
      </c>
      <c r="K369" s="14">
        <f>H369/($N$45+1)^(Таблица5[[#This Row],[День]]/365)</f>
        <v>38425.768102931652</v>
      </c>
      <c r="L369" s="14"/>
    </row>
    <row r="370" spans="3:12" x14ac:dyDescent="0.35">
      <c r="C370" s="7"/>
      <c r="D370" s="7">
        <v>43790</v>
      </c>
      <c r="E370" s="14">
        <v>-360</v>
      </c>
      <c r="F370" s="7">
        <v>43790</v>
      </c>
      <c r="G370">
        <f>VLOOKUP(D370,Таблица1[[Date]:[Close]],2,FALSE)</f>
        <v>186.66</v>
      </c>
      <c r="H370" s="14">
        <f>Таблица5[[#This Row],[Цена]]*E370</f>
        <v>-67197.600000000006</v>
      </c>
      <c r="I370" s="14">
        <f t="shared" si="5"/>
        <v>1701</v>
      </c>
      <c r="J370" s="14">
        <f>H370/($N$42+1)^(Таблица5[[#This Row],[День]]/365)</f>
        <v>-54662.018136409737</v>
      </c>
      <c r="K370" s="14">
        <f>H370/($N$45+1)^(Таблица5[[#This Row],[День]]/365)</f>
        <v>-83918.895967498436</v>
      </c>
      <c r="L370" s="14"/>
    </row>
    <row r="371" spans="3:12" x14ac:dyDescent="0.35">
      <c r="C371" s="7"/>
      <c r="D371" s="7">
        <v>43802</v>
      </c>
      <c r="E371" s="14">
        <v>40</v>
      </c>
      <c r="F371" s="7">
        <v>43802</v>
      </c>
      <c r="G371">
        <f>VLOOKUP(D371,Таблица1[[Date]:[Close]],2,FALSE)</f>
        <v>191.14999</v>
      </c>
      <c r="H371" s="14">
        <f>Таблица5[[#This Row],[Цена]]*E371</f>
        <v>7645.9996000000001</v>
      </c>
      <c r="I371" s="14">
        <f t="shared" si="5"/>
        <v>1713</v>
      </c>
      <c r="J371" s="14">
        <f>H371/($N$42+1)^(Таблица5[[#This Row],[День]]/365)</f>
        <v>6210.6004642604075</v>
      </c>
      <c r="K371" s="14">
        <f>H371/($N$45+1)^(Таблица5[[#This Row],[День]]/365)</f>
        <v>9563.593071377245</v>
      </c>
      <c r="L371" s="14"/>
    </row>
    <row r="372" spans="3:12" x14ac:dyDescent="0.35">
      <c r="C372" s="7"/>
      <c r="D372" s="7">
        <v>43804</v>
      </c>
      <c r="E372" s="14">
        <v>-110</v>
      </c>
      <c r="F372" s="7">
        <v>43804</v>
      </c>
      <c r="G372">
        <f>VLOOKUP(D372,Таблица1[[Date]:[Close]],2,FALSE)</f>
        <v>189.07001</v>
      </c>
      <c r="H372" s="14">
        <f>Таблица5[[#This Row],[Цена]]*E372</f>
        <v>-20797.701099999998</v>
      </c>
      <c r="I372" s="14">
        <f t="shared" si="5"/>
        <v>1715</v>
      </c>
      <c r="J372" s="14">
        <f>H372/($N$42+1)^(Таблица5[[#This Row],[День]]/365)</f>
        <v>-16889.205613310194</v>
      </c>
      <c r="K372" s="14">
        <f>H372/($N$45+1)^(Таблица5[[#This Row],[День]]/365)</f>
        <v>-26020.498936916825</v>
      </c>
      <c r="L372" s="14"/>
    </row>
    <row r="373" spans="3:12" x14ac:dyDescent="0.35">
      <c r="C373" s="7"/>
      <c r="D373" s="7">
        <v>43809</v>
      </c>
      <c r="E373" s="14">
        <v>-390</v>
      </c>
      <c r="F373" s="7">
        <v>43809</v>
      </c>
      <c r="G373">
        <f>VLOOKUP(D373,Таблица1[[Date]:[Close]],2,FALSE)</f>
        <v>179.75</v>
      </c>
      <c r="H373" s="14">
        <f>Таблица5[[#This Row],[Цена]]*E373</f>
        <v>-70102.5</v>
      </c>
      <c r="I373" s="14">
        <f t="shared" si="5"/>
        <v>1720</v>
      </c>
      <c r="J373" s="14">
        <f>H373/($N$42+1)^(Таблица5[[#This Row],[День]]/365)</f>
        <v>-56893.653313406903</v>
      </c>
      <c r="K373" s="14">
        <f>H373/($N$45+1)^(Таблица5[[#This Row],[День]]/365)</f>
        <v>-87764.214027340058</v>
      </c>
      <c r="L373" s="14"/>
    </row>
    <row r="374" spans="3:12" x14ac:dyDescent="0.35">
      <c r="C374" s="7"/>
      <c r="D374" s="7">
        <v>43810</v>
      </c>
      <c r="E374" s="14">
        <v>-270</v>
      </c>
      <c r="F374" s="7">
        <v>43810</v>
      </c>
      <c r="G374">
        <f>VLOOKUP(D374,Таблица1[[Date]:[Close]],2,FALSE)</f>
        <v>178.87</v>
      </c>
      <c r="H374" s="14">
        <f>Таблица5[[#This Row],[Цена]]*E374</f>
        <v>-48294.9</v>
      </c>
      <c r="I374" s="14">
        <f t="shared" si="5"/>
        <v>1721</v>
      </c>
      <c r="J374" s="14">
        <f>H374/($N$42+1)^(Таблица5[[#This Row],[День]]/365)</f>
        <v>-39190.325642639298</v>
      </c>
      <c r="K374" s="14">
        <f>H374/($N$45+1)^(Таблица5[[#This Row],[День]]/365)</f>
        <v>-60470.278361318451</v>
      </c>
      <c r="L374" s="14"/>
    </row>
    <row r="375" spans="3:12" x14ac:dyDescent="0.35">
      <c r="C375" s="7"/>
      <c r="D375" s="7">
        <v>43815</v>
      </c>
      <c r="E375" s="14">
        <v>-430</v>
      </c>
      <c r="F375" s="7">
        <v>43815</v>
      </c>
      <c r="G375">
        <f>VLOOKUP(D375,Таблица1[[Date]:[Close]],2,FALSE)</f>
        <v>176.31</v>
      </c>
      <c r="H375" s="14">
        <f>Таблица5[[#This Row],[Цена]]*E375</f>
        <v>-75813.3</v>
      </c>
      <c r="I375" s="14">
        <f t="shared" si="5"/>
        <v>1726</v>
      </c>
      <c r="J375" s="14">
        <f>H375/($N$42+1)^(Таблица5[[#This Row],[День]]/365)</f>
        <v>-61483.619663069294</v>
      </c>
      <c r="K375" s="14">
        <f>H375/($N$45+1)^(Таблица5[[#This Row],[День]]/365)</f>
        <v>-94988.224926774812</v>
      </c>
      <c r="L375" s="14"/>
    </row>
    <row r="376" spans="3:12" x14ac:dyDescent="0.35">
      <c r="C376" s="7"/>
      <c r="D376" s="7">
        <v>43817</v>
      </c>
      <c r="E376" s="14">
        <v>0</v>
      </c>
      <c r="F376" s="7">
        <v>43817</v>
      </c>
      <c r="G376">
        <f>VLOOKUP(D376,Таблица1[[Date]:[Close]],2,FALSE)</f>
        <v>177.00998999999999</v>
      </c>
      <c r="H376" s="14">
        <f>Таблица5[[#This Row],[Цена]]*E376</f>
        <v>0</v>
      </c>
      <c r="I376" s="14">
        <f t="shared" si="5"/>
        <v>1728</v>
      </c>
      <c r="J376" s="14">
        <f>H376/($N$42+1)^(Таблица5[[#This Row],[День]]/365)</f>
        <v>0</v>
      </c>
      <c r="K376" s="14">
        <f>H376/($N$45+1)^(Таблица5[[#This Row],[День]]/365)</f>
        <v>0</v>
      </c>
      <c r="L376" s="14"/>
    </row>
    <row r="377" spans="3:12" x14ac:dyDescent="0.35">
      <c r="C377" s="7"/>
      <c r="D377" s="7">
        <v>43830</v>
      </c>
      <c r="E377" s="14">
        <v>330</v>
      </c>
      <c r="F377" s="7">
        <v>43830</v>
      </c>
      <c r="G377">
        <f>VLOOKUP(D377,Таблица1[[Date]:[Close]],2,FALSE)</f>
        <v>170.59</v>
      </c>
      <c r="H377" s="14">
        <f>Таблица5[[#This Row],[Цена]]*E377</f>
        <v>56294.700000000004</v>
      </c>
      <c r="I377" s="14">
        <f t="shared" si="5"/>
        <v>1741</v>
      </c>
      <c r="J377" s="14">
        <f>H377/($N$42+1)^(Таблица5[[#This Row],[День]]/365)</f>
        <v>45571.236377412795</v>
      </c>
      <c r="K377" s="14">
        <f>H377/($N$45+1)^(Таблица5[[#This Row],[День]]/365)</f>
        <v>70671.271148773041</v>
      </c>
      <c r="L377" s="14"/>
    </row>
    <row r="378" spans="3:12" x14ac:dyDescent="0.35">
      <c r="C378" s="7"/>
      <c r="D378" s="7">
        <v>43833</v>
      </c>
      <c r="E378" s="14">
        <v>-370</v>
      </c>
      <c r="F378" s="7">
        <v>43833</v>
      </c>
      <c r="G378">
        <f>VLOOKUP(D378,Таблица1[[Date]:[Close]],2,FALSE)</f>
        <v>166.82001</v>
      </c>
      <c r="H378" s="14">
        <f>Таблица5[[#This Row],[Цена]]*E378</f>
        <v>-61723.403699999995</v>
      </c>
      <c r="I378" s="14">
        <f t="shared" si="5"/>
        <v>1744</v>
      </c>
      <c r="J378" s="14">
        <f>H378/($N$42+1)^(Таблица5[[#This Row],[День]]/365)</f>
        <v>-49947.645941557166</v>
      </c>
      <c r="K378" s="14">
        <f>H378/($N$45+1)^(Таблица5[[#This Row],[День]]/365)</f>
        <v>-77516.73382927019</v>
      </c>
      <c r="L378" s="14"/>
    </row>
    <row r="379" spans="3:12" x14ac:dyDescent="0.35">
      <c r="C379" s="7"/>
      <c r="D379" s="7">
        <v>43838</v>
      </c>
      <c r="E379" s="14">
        <v>50</v>
      </c>
      <c r="F379" s="7">
        <v>43838</v>
      </c>
      <c r="G379">
        <f>VLOOKUP(D379,Таблица1[[Date]:[Close]],2,FALSE)</f>
        <v>178.69</v>
      </c>
      <c r="H379" s="14">
        <f>Таблица5[[#This Row],[Цена]]*E379</f>
        <v>8934.5</v>
      </c>
      <c r="I379" s="14">
        <f t="shared" si="5"/>
        <v>1749</v>
      </c>
      <c r="J379" s="14">
        <f>H379/($N$42+1)^(Таблица5[[#This Row],[День]]/365)</f>
        <v>7225.5653965833017</v>
      </c>
      <c r="K379" s="14">
        <f>H379/($N$45+1)^(Таблица5[[#This Row],[День]]/365)</f>
        <v>11227.925593230566</v>
      </c>
      <c r="L379" s="14"/>
    </row>
    <row r="380" spans="3:12" x14ac:dyDescent="0.35">
      <c r="C380" s="7"/>
      <c r="D380" s="7">
        <v>43839</v>
      </c>
      <c r="E380" s="14">
        <v>-310</v>
      </c>
      <c r="F380" s="7">
        <v>43839</v>
      </c>
      <c r="G380">
        <f>VLOOKUP(D380,Таблица1[[Date]:[Close]],2,FALSE)</f>
        <v>183.60001</v>
      </c>
      <c r="H380" s="14">
        <f>Таблица5[[#This Row],[Цена]]*E380</f>
        <v>-56916.003100000002</v>
      </c>
      <c r="I380" s="14">
        <f t="shared" si="5"/>
        <v>1750</v>
      </c>
      <c r="J380" s="14">
        <f>H380/($N$42+1)^(Таблица5[[#This Row],[День]]/365)</f>
        <v>-46023.883566482378</v>
      </c>
      <c r="K380" s="14">
        <f>H380/($N$45+1)^(Таблица5[[#This Row],[День]]/365)</f>
        <v>-71535.29986279369</v>
      </c>
      <c r="L380" s="14"/>
    </row>
    <row r="381" spans="3:12" x14ac:dyDescent="0.35">
      <c r="C381" s="7"/>
      <c r="D381" s="7">
        <v>43845</v>
      </c>
      <c r="E381" s="14">
        <v>140</v>
      </c>
      <c r="F381" s="7">
        <v>43845</v>
      </c>
      <c r="G381">
        <f>VLOOKUP(D381,Таблица1[[Date]:[Close]],2,FALSE)</f>
        <v>177.92</v>
      </c>
      <c r="H381" s="14">
        <f>Таблица5[[#This Row],[Цена]]*E381</f>
        <v>24908.799999999999</v>
      </c>
      <c r="I381" s="14">
        <f t="shared" si="5"/>
        <v>1756</v>
      </c>
      <c r="J381" s="14">
        <f>H381/($N$42+1)^(Таблица5[[#This Row],[День]]/365)</f>
        <v>20127.293701311748</v>
      </c>
      <c r="K381" s="14">
        <f>H381/($N$45+1)^(Таблица5[[#This Row],[День]]/365)</f>
        <v>31331.358244356343</v>
      </c>
      <c r="L381" s="14"/>
    </row>
    <row r="382" spans="3:12" x14ac:dyDescent="0.35">
      <c r="C382" s="7"/>
      <c r="D382" s="7">
        <v>43846</v>
      </c>
      <c r="E382" s="14">
        <v>-410</v>
      </c>
      <c r="F382" s="7">
        <v>43846</v>
      </c>
      <c r="G382">
        <f>VLOOKUP(D382,Таблица1[[Date]:[Close]],2,FALSE)</f>
        <v>181.44</v>
      </c>
      <c r="H382" s="14">
        <f>Таблица5[[#This Row],[Цена]]*E382</f>
        <v>-74390.399999999994</v>
      </c>
      <c r="I382" s="14">
        <f t="shared" si="5"/>
        <v>1757</v>
      </c>
      <c r="J382" s="14">
        <f>H382/($N$42+1)^(Таблица5[[#This Row],[День]]/365)</f>
        <v>-60103.084047720564</v>
      </c>
      <c r="K382" s="14">
        <f>H382/($N$45+1)^(Таблица5[[#This Row],[День]]/365)</f>
        <v>-93583.664181196204</v>
      </c>
      <c r="L382" s="14"/>
    </row>
    <row r="383" spans="3:12" x14ac:dyDescent="0.35">
      <c r="C383" s="7"/>
      <c r="D383" s="7">
        <v>43847</v>
      </c>
      <c r="E383" s="14">
        <v>-360</v>
      </c>
      <c r="F383" s="7">
        <v>43847</v>
      </c>
      <c r="G383">
        <f>VLOOKUP(D383,Таблица1[[Date]:[Close]],2,FALSE)</f>
        <v>181.28</v>
      </c>
      <c r="H383" s="14">
        <f>Таблица5[[#This Row],[Цена]]*E383</f>
        <v>-65260.800000000003</v>
      </c>
      <c r="I383" s="14">
        <f t="shared" si="5"/>
        <v>1758</v>
      </c>
      <c r="J383" s="14">
        <f>H383/($N$42+1)^(Таблица5[[#This Row],[День]]/365)</f>
        <v>-52720.502591348311</v>
      </c>
      <c r="K383" s="14">
        <f>H383/($N$45+1)^(Таблица5[[#This Row],[День]]/365)</f>
        <v>-82109.286786674915</v>
      </c>
      <c r="L383" s="14"/>
    </row>
    <row r="384" spans="3:12" x14ac:dyDescent="0.35">
      <c r="C384" s="7"/>
      <c r="D384" s="7">
        <v>43851</v>
      </c>
      <c r="E384" s="14">
        <v>-420</v>
      </c>
      <c r="F384" s="7">
        <v>43851</v>
      </c>
      <c r="G384">
        <f>VLOOKUP(D384,Таблица1[[Date]:[Close]],2,FALSE)</f>
        <v>189.91</v>
      </c>
      <c r="H384" s="14">
        <f>Таблица5[[#This Row],[Цена]]*E384</f>
        <v>-79762.2</v>
      </c>
      <c r="I384" s="14">
        <f t="shared" si="5"/>
        <v>1762</v>
      </c>
      <c r="J384" s="14">
        <f>H384/($N$42+1)^(Таблица5[[#This Row],[День]]/365)</f>
        <v>-64404.084767814282</v>
      </c>
      <c r="K384" s="14">
        <f>H384/($N$45+1)^(Таблица5[[#This Row],[День]]/365)</f>
        <v>-100406.99049425412</v>
      </c>
      <c r="L384" s="14"/>
    </row>
    <row r="385" spans="3:12" x14ac:dyDescent="0.35">
      <c r="C385" s="7"/>
      <c r="D385" s="7">
        <v>43857</v>
      </c>
      <c r="E385" s="14">
        <v>200</v>
      </c>
      <c r="F385" s="7">
        <v>43857</v>
      </c>
      <c r="G385">
        <f>VLOOKUP(D385,Таблица1[[Date]:[Close]],2,FALSE)</f>
        <v>181.45</v>
      </c>
      <c r="H385" s="14">
        <f>Таблица5[[#This Row],[Цена]]*E385</f>
        <v>36290</v>
      </c>
      <c r="I385" s="14">
        <f t="shared" si="5"/>
        <v>1768</v>
      </c>
      <c r="J385" s="14">
        <f>H385/($N$42+1)^(Таблица5[[#This Row],[День]]/365)</f>
        <v>29281.071655112541</v>
      </c>
      <c r="K385" s="14">
        <f>H385/($N$45+1)^(Таблица5[[#This Row],[День]]/365)</f>
        <v>45718.734790828225</v>
      </c>
      <c r="L385" s="14"/>
    </row>
    <row r="386" spans="3:12" x14ac:dyDescent="0.35">
      <c r="C386" s="7"/>
      <c r="D386" s="7">
        <v>43860</v>
      </c>
      <c r="E386" s="14">
        <v>250</v>
      </c>
      <c r="F386" s="7">
        <v>43860</v>
      </c>
      <c r="G386">
        <f>VLOOKUP(D386,Таблица1[[Date]:[Close]],2,FALSE)</f>
        <v>186.85001</v>
      </c>
      <c r="H386" s="14">
        <f>Таблица5[[#This Row],[Цена]]*E386</f>
        <v>46712.502500000002</v>
      </c>
      <c r="I386" s="14">
        <f t="shared" si="5"/>
        <v>1771</v>
      </c>
      <c r="J386" s="14">
        <f>H386/($N$42+1)^(Таблица5[[#This Row],[День]]/365)</f>
        <v>37676.884904994324</v>
      </c>
      <c r="K386" s="14">
        <f>H386/($N$45+1)^(Таблица5[[#This Row],[День]]/365)</f>
        <v>58872.24182149917</v>
      </c>
      <c r="L386" s="14"/>
    </row>
    <row r="387" spans="3:12" x14ac:dyDescent="0.35">
      <c r="C387" s="7"/>
      <c r="D387" s="7">
        <v>43868</v>
      </c>
      <c r="E387" s="14">
        <v>-110</v>
      </c>
      <c r="F387" s="7">
        <v>43868</v>
      </c>
      <c r="G387">
        <f>VLOOKUP(D387,Таблица1[[Date]:[Close]],2,FALSE)</f>
        <v>186.91</v>
      </c>
      <c r="H387" s="14">
        <f>Таблица5[[#This Row],[Цена]]*E387</f>
        <v>-20560.099999999999</v>
      </c>
      <c r="I387" s="14">
        <f t="shared" si="5"/>
        <v>1779</v>
      </c>
      <c r="J387" s="14">
        <f>H387/($N$42+1)^(Таблица5[[#This Row],[День]]/365)</f>
        <v>-16567.056660490107</v>
      </c>
      <c r="K387" s="14">
        <f>H387/($N$45+1)^(Таблица5[[#This Row],[День]]/365)</f>
        <v>-25939.197821457834</v>
      </c>
      <c r="L387" s="14"/>
    </row>
    <row r="388" spans="3:12" x14ac:dyDescent="0.35">
      <c r="C388" s="7"/>
      <c r="D388" s="7">
        <v>43885</v>
      </c>
      <c r="E388" s="14">
        <v>170</v>
      </c>
      <c r="F388" s="7">
        <v>43885</v>
      </c>
      <c r="G388">
        <f>VLOOKUP(D388,Таблица1[[Date]:[Close]],2,FALSE)</f>
        <v>165.28998999999999</v>
      </c>
      <c r="H388" s="14">
        <f>Таблица5[[#This Row],[Цена]]*E388</f>
        <v>28099.298299999999</v>
      </c>
      <c r="I388" s="14">
        <f t="shared" si="5"/>
        <v>1796</v>
      </c>
      <c r="J388" s="14">
        <f>H388/($N$42+1)^(Таблица5[[#This Row],[День]]/365)</f>
        <v>22595.369923232793</v>
      </c>
      <c r="K388" s="14">
        <f>H388/($N$45+1)^(Таблица5[[#This Row],[День]]/365)</f>
        <v>35529.679182937834</v>
      </c>
      <c r="L388" s="14"/>
    </row>
    <row r="389" spans="3:12" x14ac:dyDescent="0.35">
      <c r="C389" s="7"/>
      <c r="D389" s="7">
        <v>43887</v>
      </c>
      <c r="E389" s="14">
        <v>-140</v>
      </c>
      <c r="F389" s="7">
        <v>43887</v>
      </c>
      <c r="G389">
        <f>VLOOKUP(D389,Таблица1[[Date]:[Close]],2,FALSE)</f>
        <v>154.09</v>
      </c>
      <c r="H389" s="14">
        <f>Таблица5[[#This Row],[Цена]]*E389</f>
        <v>-21572.600000000002</v>
      </c>
      <c r="I389" s="14">
        <f t="shared" si="5"/>
        <v>1798</v>
      </c>
      <c r="J389" s="14">
        <f>H389/($N$42+1)^(Таблица5[[#This Row],[День]]/365)</f>
        <v>-17342.872929255995</v>
      </c>
      <c r="K389" s="14">
        <f>H389/($N$45+1)^(Таблица5[[#This Row],[День]]/365)</f>
        <v>-27284.234393644776</v>
      </c>
      <c r="L389" s="14"/>
    </row>
    <row r="390" spans="3:12" x14ac:dyDescent="0.35">
      <c r="C390" s="7"/>
      <c r="D390" s="7">
        <v>43888</v>
      </c>
      <c r="E390" s="14">
        <v>-390</v>
      </c>
      <c r="F390" s="7">
        <v>43888</v>
      </c>
      <c r="G390">
        <f>VLOOKUP(D390,Таблица1[[Date]:[Close]],2,FALSE)</f>
        <v>153.97</v>
      </c>
      <c r="H390" s="14">
        <f>Таблица5[[#This Row],[Цена]]*E390</f>
        <v>-60048.3</v>
      </c>
      <c r="I390" s="14">
        <f t="shared" si="5"/>
        <v>1799</v>
      </c>
      <c r="J390" s="14">
        <f>H390/($N$42+1)^(Таблица5[[#This Row],[День]]/365)</f>
        <v>-48268.805669943649</v>
      </c>
      <c r="K390" s="14">
        <f>H390/($N$45+1)^(Таблица5[[#This Row],[День]]/365)</f>
        <v>-75956.812709540973</v>
      </c>
      <c r="L390" s="14"/>
    </row>
    <row r="391" spans="3:12" x14ac:dyDescent="0.35">
      <c r="C391" s="7"/>
      <c r="D391" s="7">
        <v>43889</v>
      </c>
      <c r="E391" s="14">
        <v>-410</v>
      </c>
      <c r="F391" s="7">
        <v>43889</v>
      </c>
      <c r="G391">
        <f>VLOOKUP(D391,Таблица1[[Date]:[Close]],2,FALSE)</f>
        <v>150.25998999999999</v>
      </c>
      <c r="H391" s="14">
        <f>Таблица5[[#This Row],[Цена]]*E391</f>
        <v>-61606.595899999993</v>
      </c>
      <c r="I391" s="14">
        <f t="shared" si="5"/>
        <v>1800</v>
      </c>
      <c r="J391" s="14">
        <f>H391/($N$42+1)^(Таблица5[[#This Row],[День]]/365)</f>
        <v>-49515.404776832271</v>
      </c>
      <c r="K391" s="14">
        <f>H391/($N$45+1)^(Таблица5[[#This Row],[День]]/365)</f>
        <v>-77938.126703859074</v>
      </c>
      <c r="L391" s="14"/>
    </row>
    <row r="392" spans="3:12" x14ac:dyDescent="0.35">
      <c r="C392" s="7"/>
      <c r="D392" s="7">
        <v>43906</v>
      </c>
      <c r="E392" s="14">
        <v>-240</v>
      </c>
      <c r="F392" s="7">
        <v>43906</v>
      </c>
      <c r="G392">
        <f>VLOOKUP(D392,Таблица1[[Date]:[Close]],2,FALSE)</f>
        <v>142.44</v>
      </c>
      <c r="H392" s="14">
        <f>Таблица5[[#This Row],[Цена]]*E392</f>
        <v>-34185.599999999999</v>
      </c>
      <c r="I392" s="14">
        <f t="shared" si="5"/>
        <v>1817</v>
      </c>
      <c r="J392" s="14">
        <f>H392/($N$42+1)^(Таблица5[[#This Row],[День]]/365)</f>
        <v>-27419.540603584224</v>
      </c>
      <c r="K392" s="14">
        <f>H392/($N$45+1)^(Таблица5[[#This Row],[День]]/365)</f>
        <v>-43344.145949225196</v>
      </c>
      <c r="L392" s="14"/>
    </row>
    <row r="393" spans="3:12" x14ac:dyDescent="0.35">
      <c r="C393" s="7"/>
      <c r="D393" s="7">
        <v>43907</v>
      </c>
      <c r="E393" s="14">
        <v>470</v>
      </c>
      <c r="F393" s="7">
        <v>43907</v>
      </c>
      <c r="G393">
        <f>VLOOKUP(D393,Таблица1[[Date]:[Close]],2,FALSE)</f>
        <v>145.25</v>
      </c>
      <c r="H393" s="14">
        <f>Таблица5[[#This Row],[Цена]]*E393</f>
        <v>68267.5</v>
      </c>
      <c r="I393" s="14">
        <f t="shared" si="5"/>
        <v>1818</v>
      </c>
      <c r="J393" s="14">
        <f>H393/($N$42+1)^(Таблица5[[#This Row],[День]]/365)</f>
        <v>54749.25974670663</v>
      </c>
      <c r="K393" s="14">
        <f>H393/($N$45+1)^(Таблица5[[#This Row],[День]]/365)</f>
        <v>86568.118237148694</v>
      </c>
      <c r="L393" s="14"/>
    </row>
    <row r="394" spans="3:12" x14ac:dyDescent="0.35">
      <c r="C394" s="7"/>
      <c r="D394" s="7">
        <v>43915</v>
      </c>
      <c r="E394" s="14">
        <v>110</v>
      </c>
      <c r="F394" s="7">
        <v>43915</v>
      </c>
      <c r="G394">
        <f>VLOOKUP(D394,Таблица1[[Date]:[Close]],2,FALSE)</f>
        <v>146.88999999999999</v>
      </c>
      <c r="H394" s="14">
        <f>Таблица5[[#This Row],[Цена]]*E394</f>
        <v>16157.899999999998</v>
      </c>
      <c r="I394" s="14">
        <f t="shared" si="5"/>
        <v>1826</v>
      </c>
      <c r="J394" s="14">
        <f>H394/($N$42+1)^(Таблица5[[#This Row],[День]]/365)</f>
        <v>12945.756949283657</v>
      </c>
      <c r="K394" s="14">
        <f>H394/($N$45+1)^(Таблица5[[#This Row],[День]]/365)</f>
        <v>20510.808181383189</v>
      </c>
      <c r="L394" s="14"/>
    </row>
    <row r="395" spans="3:12" x14ac:dyDescent="0.35">
      <c r="C395" s="7"/>
      <c r="D395" s="7">
        <v>43916</v>
      </c>
      <c r="E395" s="14">
        <v>340</v>
      </c>
      <c r="F395" s="7">
        <v>43916</v>
      </c>
      <c r="G395">
        <f>VLOOKUP(D395,Таблица1[[Date]:[Close]],2,FALSE)</f>
        <v>149.16999999999999</v>
      </c>
      <c r="H395" s="14">
        <f>Таблица5[[#This Row],[Цена]]*E395</f>
        <v>50717.799999999996</v>
      </c>
      <c r="I395" s="14">
        <f t="shared" si="5"/>
        <v>1827</v>
      </c>
      <c r="J395" s="14">
        <f>H395/($N$42+1)^(Таблица5[[#This Row],[День]]/365)</f>
        <v>40630.318328184752</v>
      </c>
      <c r="K395" s="14">
        <f>H395/($N$45+1)^(Таблица5[[#This Row],[День]]/365)</f>
        <v>64389.49199742292</v>
      </c>
      <c r="L395" s="14"/>
    </row>
    <row r="396" spans="3:12" x14ac:dyDescent="0.35">
      <c r="C396" s="7"/>
      <c r="D396" s="7">
        <v>43920</v>
      </c>
      <c r="E396" s="14">
        <v>70</v>
      </c>
      <c r="F396" s="7">
        <v>43920</v>
      </c>
      <c r="G396">
        <f>VLOOKUP(D396,Таблица1[[Date]:[Close]],2,FALSE)</f>
        <v>148.99001000000001</v>
      </c>
      <c r="H396" s="14">
        <f>Таблица5[[#This Row],[Цена]]*E396</f>
        <v>10429.300700000002</v>
      </c>
      <c r="I396" s="14">
        <f t="shared" si="5"/>
        <v>1831</v>
      </c>
      <c r="J396" s="14">
        <f>H396/($N$42+1)^(Таблица5[[#This Row],[День]]/365)</f>
        <v>8350.9166250641683</v>
      </c>
      <c r="K396" s="14">
        <f>H396/($N$45+1)^(Таблица5[[#This Row],[День]]/365)</f>
        <v>13247.585182319592</v>
      </c>
      <c r="L396" s="14"/>
    </row>
    <row r="397" spans="3:12" x14ac:dyDescent="0.35">
      <c r="C397" s="7"/>
      <c r="D397" s="7">
        <v>43923</v>
      </c>
      <c r="E397" s="14">
        <v>-170</v>
      </c>
      <c r="F397" s="7">
        <v>43923</v>
      </c>
      <c r="G397">
        <f>VLOOKUP(D397,Таблица1[[Date]:[Close]],2,FALSE)</f>
        <v>143.28</v>
      </c>
      <c r="H397" s="14">
        <f>Таблица5[[#This Row],[Цена]]*E397</f>
        <v>-24357.599999999999</v>
      </c>
      <c r="I397" s="14">
        <f t="shared" si="5"/>
        <v>1834</v>
      </c>
      <c r="J397" s="14">
        <f>H397/($N$42+1)^(Таблица5[[#This Row],[День]]/365)</f>
        <v>-19496.439564761655</v>
      </c>
      <c r="K397" s="14">
        <f>H397/($N$45+1)^(Таблица5[[#This Row],[День]]/365)</f>
        <v>-30951.822788172765</v>
      </c>
      <c r="L397" s="14"/>
    </row>
    <row r="398" spans="3:12" x14ac:dyDescent="0.35">
      <c r="C398" s="7"/>
      <c r="D398" s="7">
        <v>43924</v>
      </c>
      <c r="E398" s="14">
        <v>260</v>
      </c>
      <c r="F398" s="7">
        <v>43924</v>
      </c>
      <c r="G398">
        <f>VLOOKUP(D398,Таблица1[[Date]:[Close]],2,FALSE)</f>
        <v>141.39999</v>
      </c>
      <c r="H398" s="14">
        <f>Таблица5[[#This Row],[Цена]]*E398</f>
        <v>36763.9974</v>
      </c>
      <c r="I398" s="14">
        <f t="shared" si="5"/>
        <v>1835</v>
      </c>
      <c r="J398" s="14">
        <f>H398/($N$42+1)^(Таблица5[[#This Row],[День]]/365)</f>
        <v>29423.262436373501</v>
      </c>
      <c r="K398" s="14">
        <f>H398/($N$45+1)^(Таблица5[[#This Row],[День]]/365)</f>
        <v>46723.051349502923</v>
      </c>
      <c r="L398" s="14"/>
    </row>
    <row r="399" spans="3:12" x14ac:dyDescent="0.35">
      <c r="C399" s="7"/>
      <c r="D399" s="7">
        <v>43929</v>
      </c>
      <c r="E399" s="14">
        <v>10</v>
      </c>
      <c r="F399" s="7">
        <v>43929</v>
      </c>
      <c r="G399">
        <f>VLOOKUP(D399,Таблица1[[Date]:[Close]],2,FALSE)</f>
        <v>156.27000000000001</v>
      </c>
      <c r="H399" s="14">
        <f>Таблица5[[#This Row],[Цена]]*E399</f>
        <v>1562.7</v>
      </c>
      <c r="I399" s="14">
        <f t="shared" si="5"/>
        <v>1840</v>
      </c>
      <c r="J399" s="14">
        <f>H399/($N$42+1)^(Таблица5[[#This Row],[День]]/365)</f>
        <v>1249.9140105463614</v>
      </c>
      <c r="K399" s="14">
        <f>H399/($N$45+1)^(Таблица5[[#This Row],[День]]/365)</f>
        <v>1987.3197899273223</v>
      </c>
      <c r="L399" s="14"/>
    </row>
    <row r="400" spans="3:12" x14ac:dyDescent="0.35">
      <c r="C400" s="7"/>
      <c r="D400" s="7">
        <v>43934</v>
      </c>
      <c r="E400" s="14">
        <v>-160</v>
      </c>
      <c r="F400" s="7">
        <v>43934</v>
      </c>
      <c r="G400">
        <f>VLOOKUP(D400,Таблица1[[Date]:[Close]],2,FALSE)</f>
        <v>156.38999999999999</v>
      </c>
      <c r="H400" s="14">
        <f>Таблица5[[#This Row],[Цена]]*E400</f>
        <v>-25022.399999999998</v>
      </c>
      <c r="I400" s="14">
        <f t="shared" si="5"/>
        <v>1845</v>
      </c>
      <c r="J400" s="14">
        <f>H400/($N$42+1)^(Таблица5[[#This Row],[День]]/365)</f>
        <v>-20001.838284555874</v>
      </c>
      <c r="K400" s="14">
        <f>H400/($N$45+1)^(Таблица5[[#This Row],[День]]/365)</f>
        <v>-31842.325812873831</v>
      </c>
      <c r="L400" s="14"/>
    </row>
    <row r="401" spans="3:12" x14ac:dyDescent="0.35">
      <c r="C401" s="7"/>
      <c r="D401" s="7">
        <v>43935</v>
      </c>
      <c r="E401" s="14">
        <v>40</v>
      </c>
      <c r="F401" s="7">
        <v>43935</v>
      </c>
      <c r="G401">
        <f>VLOOKUP(D401,Таблица1[[Date]:[Close]],2,FALSE)</f>
        <v>161.35001</v>
      </c>
      <c r="H401" s="14">
        <f>Таблица5[[#This Row],[Цена]]*E401</f>
        <v>6454.0003999999999</v>
      </c>
      <c r="I401" s="14">
        <f t="shared" si="5"/>
        <v>1846</v>
      </c>
      <c r="J401" s="14">
        <f>H401/($N$42+1)^(Таблица5[[#This Row],[День]]/365)</f>
        <v>5158.4262096745188</v>
      </c>
      <c r="K401" s="14">
        <f>H401/($N$45+1)^(Таблица5[[#This Row],[День]]/365)</f>
        <v>8214.1294406335001</v>
      </c>
      <c r="L401" s="14"/>
    </row>
    <row r="402" spans="3:12" x14ac:dyDescent="0.35">
      <c r="C402" s="7"/>
      <c r="D402" s="7">
        <v>43944</v>
      </c>
      <c r="E402" s="14">
        <v>470</v>
      </c>
      <c r="F402" s="7">
        <v>43944</v>
      </c>
      <c r="G402">
        <f>VLOOKUP(D402,Таблица1[[Date]:[Close]],2,FALSE)</f>
        <v>170.75998999999999</v>
      </c>
      <c r="H402" s="14">
        <f>Таблица5[[#This Row],[Цена]]*E402</f>
        <v>80257.195299999992</v>
      </c>
      <c r="I402" s="14">
        <f t="shared" si="5"/>
        <v>1855</v>
      </c>
      <c r="J402" s="14">
        <f>H402/($N$42+1)^(Таблица5[[#This Row],[День]]/365)</f>
        <v>64076.352027414694</v>
      </c>
      <c r="K402" s="14">
        <f>H402/($N$45+1)^(Таблица5[[#This Row],[День]]/365)</f>
        <v>102265.02920469739</v>
      </c>
      <c r="L402" s="14"/>
    </row>
    <row r="403" spans="3:12" x14ac:dyDescent="0.35">
      <c r="C403" s="7"/>
      <c r="D403" s="7">
        <v>43950</v>
      </c>
      <c r="E403" s="14">
        <v>490</v>
      </c>
      <c r="F403" s="7">
        <v>43950</v>
      </c>
      <c r="G403">
        <f>VLOOKUP(D403,Таблица1[[Date]:[Close]],2,FALSE)</f>
        <v>169.28</v>
      </c>
      <c r="H403" s="14">
        <f>Таблица5[[#This Row],[Цена]]*E403</f>
        <v>82947.199999999997</v>
      </c>
      <c r="I403" s="14">
        <f t="shared" si="5"/>
        <v>1861</v>
      </c>
      <c r="J403" s="14">
        <f>H403/($N$42+1)^(Таблица5[[#This Row],[День]]/365)</f>
        <v>66175.806191775322</v>
      </c>
      <c r="K403" s="14">
        <f>H403/($N$45+1)^(Таблица5[[#This Row],[День]]/365)</f>
        <v>105775.55375717043</v>
      </c>
      <c r="L403" s="14"/>
    </row>
    <row r="404" spans="3:12" x14ac:dyDescent="0.35">
      <c r="C404" s="7"/>
      <c r="D404" s="7">
        <v>43952</v>
      </c>
      <c r="E404" s="14">
        <v>230</v>
      </c>
      <c r="F404" s="7">
        <v>43952</v>
      </c>
      <c r="G404">
        <f>VLOOKUP(D404,Таблица1[[Date]:[Close]],2,FALSE)</f>
        <v>183.49001000000001</v>
      </c>
      <c r="H404" s="14">
        <f>Таблица5[[#This Row],[Цена]]*E404</f>
        <v>42202.702300000004</v>
      </c>
      <c r="I404" s="14">
        <f t="shared" si="5"/>
        <v>1863</v>
      </c>
      <c r="J404" s="14">
        <f>H404/($N$42+1)^(Таблица5[[#This Row],[День]]/365)</f>
        <v>33661.412891622873</v>
      </c>
      <c r="K404" s="14">
        <f>H404/($N$45+1)^(Таблица5[[#This Row],[День]]/365)</f>
        <v>53831.602364951563</v>
      </c>
      <c r="L404" s="14"/>
    </row>
    <row r="405" spans="3:12" x14ac:dyDescent="0.35">
      <c r="C405" s="7"/>
      <c r="D405" s="7">
        <v>43958</v>
      </c>
      <c r="E405" s="14">
        <v>-40</v>
      </c>
      <c r="F405" s="7">
        <v>43958</v>
      </c>
      <c r="G405">
        <f>VLOOKUP(D405,Таблица1[[Date]:[Close]],2,FALSE)</f>
        <v>188.33</v>
      </c>
      <c r="H405" s="14">
        <f>Таблица5[[#This Row],[Цена]]*E405</f>
        <v>-7533.2000000000007</v>
      </c>
      <c r="I405" s="14">
        <f t="shared" si="5"/>
        <v>1869</v>
      </c>
      <c r="J405" s="14">
        <f>H405/($N$42+1)^(Таблица5[[#This Row],[День]]/365)</f>
        <v>-6004.2019154789814</v>
      </c>
      <c r="K405" s="14">
        <f>H405/($N$45+1)^(Таблица5[[#This Row],[День]]/365)</f>
        <v>-9616.4981827953616</v>
      </c>
      <c r="L405" s="14"/>
    </row>
    <row r="406" spans="3:12" x14ac:dyDescent="0.35">
      <c r="C406" s="7"/>
      <c r="D406" s="7">
        <v>43959</v>
      </c>
      <c r="E406" s="14">
        <v>-120</v>
      </c>
      <c r="F406" s="7">
        <v>43959</v>
      </c>
      <c r="G406">
        <f>VLOOKUP(D406,Таблица1[[Date]:[Close]],2,FALSE)</f>
        <v>187.07001</v>
      </c>
      <c r="H406" s="14">
        <f>Таблица5[[#This Row],[Цена]]*E406</f>
        <v>-22448.4012</v>
      </c>
      <c r="I406" s="14">
        <f t="shared" si="5"/>
        <v>1870</v>
      </c>
      <c r="J406" s="14">
        <f>H406/($N$42+1)^(Таблица5[[#This Row],[День]]/365)</f>
        <v>-17889.923833577632</v>
      </c>
      <c r="K406" s="14">
        <f>H406/($N$45+1)^(Таблица5[[#This Row],[День]]/365)</f>
        <v>-28660.225723334795</v>
      </c>
      <c r="L406" s="14"/>
    </row>
    <row r="407" spans="3:12" x14ac:dyDescent="0.35">
      <c r="C407" s="7"/>
      <c r="D407" s="7">
        <v>43965</v>
      </c>
      <c r="E407" s="14">
        <v>620</v>
      </c>
      <c r="F407" s="7">
        <v>43965</v>
      </c>
      <c r="G407">
        <f>VLOOKUP(D407,Таблица1[[Date]:[Close]],2,FALSE)</f>
        <v>184.27</v>
      </c>
      <c r="H407" s="14">
        <f>Таблица5[[#This Row],[Цена]]*E407</f>
        <v>114247.40000000001</v>
      </c>
      <c r="I407" s="14">
        <f t="shared" si="5"/>
        <v>1876</v>
      </c>
      <c r="J407" s="14">
        <f>H407/($N$42+1)^(Таблица5[[#This Row],[День]]/365)</f>
        <v>90981.503999460736</v>
      </c>
      <c r="K407" s="14">
        <f>H407/($N$45+1)^(Таблица5[[#This Row],[День]]/365)</f>
        <v>145975.82066879232</v>
      </c>
      <c r="L407" s="14"/>
    </row>
    <row r="408" spans="3:12" x14ac:dyDescent="0.35">
      <c r="C408" s="7"/>
      <c r="D408" s="7">
        <v>43966</v>
      </c>
      <c r="E408" s="14">
        <v>230</v>
      </c>
      <c r="F408" s="7">
        <v>43966</v>
      </c>
      <c r="G408">
        <f>VLOOKUP(D408,Таблица1[[Date]:[Close]],2,FALSE)</f>
        <v>184.92</v>
      </c>
      <c r="H408" s="14">
        <f>Таблица5[[#This Row],[Цена]]*E408</f>
        <v>42531.6</v>
      </c>
      <c r="I408" s="14">
        <f t="shared" si="5"/>
        <v>1877</v>
      </c>
      <c r="J408" s="14">
        <f>H408/($N$42+1)^(Таблица5[[#This Row],[День]]/365)</f>
        <v>33866.147246343244</v>
      </c>
      <c r="K408" s="14">
        <f>H408/($N$45+1)^(Таблица5[[#This Row],[День]]/365)</f>
        <v>54350.438936287013</v>
      </c>
      <c r="L408" s="14"/>
    </row>
    <row r="409" spans="3:12" x14ac:dyDescent="0.35">
      <c r="C409" s="7"/>
      <c r="D409" s="7">
        <v>43972</v>
      </c>
      <c r="E409" s="14">
        <v>-400</v>
      </c>
      <c r="F409" s="7">
        <v>43972</v>
      </c>
      <c r="G409">
        <f>VLOOKUP(D409,Таблица1[[Date]:[Close]],2,FALSE)</f>
        <v>196.32001</v>
      </c>
      <c r="H409" s="14">
        <f>Таблица5[[#This Row],[Цена]]*E409</f>
        <v>-78528.004000000001</v>
      </c>
      <c r="I409" s="14">
        <f t="shared" si="5"/>
        <v>1883</v>
      </c>
      <c r="J409" s="14">
        <f>H409/($N$42+1)^(Таблица5[[#This Row],[День]]/365)</f>
        <v>-62483.067272830755</v>
      </c>
      <c r="K409" s="14">
        <f>H409/($N$45+1)^(Таблица5[[#This Row],[День]]/365)</f>
        <v>-100428.34435244995</v>
      </c>
      <c r="L409" s="14"/>
    </row>
    <row r="410" spans="3:12" x14ac:dyDescent="0.35">
      <c r="C410" s="7"/>
      <c r="D410" s="7">
        <v>43977</v>
      </c>
      <c r="E410" s="14">
        <v>0</v>
      </c>
      <c r="F410" s="7">
        <v>43977</v>
      </c>
      <c r="G410">
        <f>VLOOKUP(D410,Таблица1[[Date]:[Close]],2,FALSE)</f>
        <v>209.08</v>
      </c>
      <c r="H410" s="14">
        <f>Таблица5[[#This Row],[Цена]]*E410</f>
        <v>0</v>
      </c>
      <c r="I410" s="14">
        <f t="shared" si="5"/>
        <v>1888</v>
      </c>
      <c r="J410" s="14">
        <f>H410/($N$42+1)^(Таблица5[[#This Row],[День]]/365)</f>
        <v>0</v>
      </c>
      <c r="K410" s="14">
        <f>H410/($N$45+1)^(Таблица5[[#This Row],[День]]/365)</f>
        <v>0</v>
      </c>
      <c r="L410" s="14"/>
    </row>
    <row r="411" spans="3:12" x14ac:dyDescent="0.35">
      <c r="C411" s="7"/>
      <c r="D411" s="7">
        <v>43985</v>
      </c>
      <c r="E411" s="14">
        <v>30</v>
      </c>
      <c r="F411" s="7">
        <v>43985</v>
      </c>
      <c r="G411">
        <f>VLOOKUP(D411,Таблица1[[Date]:[Close]],2,FALSE)</f>
        <v>238.03998999999999</v>
      </c>
      <c r="H411" s="14">
        <f>Таблица5[[#This Row],[Цена]]*E411</f>
        <v>7141.1996999999992</v>
      </c>
      <c r="I411" s="14">
        <f t="shared" si="5"/>
        <v>1896</v>
      </c>
      <c r="J411" s="14">
        <f>H411/($N$42+1)^(Таблица5[[#This Row],[День]]/365)</f>
        <v>5673.1421526635868</v>
      </c>
      <c r="K411" s="14">
        <f>H411/($N$45+1)^(Таблица5[[#This Row],[День]]/365)</f>
        <v>9148.3016323254251</v>
      </c>
      <c r="L411" s="14"/>
    </row>
    <row r="412" spans="3:12" x14ac:dyDescent="0.35">
      <c r="C412" s="7"/>
      <c r="D412" s="7">
        <v>43992</v>
      </c>
      <c r="E412" s="14">
        <v>160</v>
      </c>
      <c r="F412" s="7">
        <v>43992</v>
      </c>
      <c r="G412">
        <f>VLOOKUP(D412,Таблица1[[Date]:[Close]],2,FALSE)</f>
        <v>250.85001</v>
      </c>
      <c r="H412" s="14">
        <f>Таблица5[[#This Row],[Цена]]*E412</f>
        <v>40136.001600000003</v>
      </c>
      <c r="I412" s="14">
        <f t="shared" si="5"/>
        <v>1903</v>
      </c>
      <c r="J412" s="14">
        <f>H412/($N$42+1)^(Таблица5[[#This Row],[День]]/365)</f>
        <v>31857.932562745518</v>
      </c>
      <c r="K412" s="14">
        <f>H412/($N$45+1)^(Таблица5[[#This Row],[День]]/365)</f>
        <v>51463.645492521566</v>
      </c>
      <c r="L412" s="14"/>
    </row>
    <row r="413" spans="3:12" x14ac:dyDescent="0.35">
      <c r="C413" s="7"/>
      <c r="D413" s="7">
        <v>43994</v>
      </c>
      <c r="E413" s="14">
        <v>-100</v>
      </c>
      <c r="F413" s="7">
        <v>43994</v>
      </c>
      <c r="G413">
        <f>VLOOKUP(D413,Таблица1[[Date]:[Close]],2,FALSE)</f>
        <v>241.67999</v>
      </c>
      <c r="H413" s="14">
        <f>Таблица5[[#This Row],[Цена]]*E413</f>
        <v>-24167.999</v>
      </c>
      <c r="I413" s="14">
        <f t="shared" si="5"/>
        <v>1905</v>
      </c>
      <c r="J413" s="14">
        <f>H413/($N$42+1)^(Таблица5[[#This Row],[День]]/365)</f>
        <v>-19178.681536019834</v>
      </c>
      <c r="K413" s="14">
        <f>H413/($N$45+1)^(Таблица5[[#This Row],[День]]/365)</f>
        <v>-30997.067244168727</v>
      </c>
      <c r="L413" s="14"/>
    </row>
    <row r="414" spans="3:12" x14ac:dyDescent="0.35">
      <c r="C414" s="7"/>
      <c r="D414" s="7">
        <v>43997</v>
      </c>
      <c r="E414" s="14">
        <v>290</v>
      </c>
      <c r="F414" s="7">
        <v>43997</v>
      </c>
      <c r="G414">
        <f>VLOOKUP(D414,Таблица1[[Date]:[Close]],2,FALSE)</f>
        <v>246.33</v>
      </c>
      <c r="H414" s="14">
        <f>Таблица5[[#This Row],[Цена]]*E414</f>
        <v>71435.7</v>
      </c>
      <c r="I414" s="14">
        <f t="shared" si="5"/>
        <v>1908</v>
      </c>
      <c r="J414" s="14">
        <f>H414/($N$42+1)^(Таблица5[[#This Row],[День]]/365)</f>
        <v>56667.651368006074</v>
      </c>
      <c r="K414" s="14">
        <f>H414/($N$45+1)^(Таблица5[[#This Row],[День]]/365)</f>
        <v>91656.954016571923</v>
      </c>
      <c r="L414" s="14"/>
    </row>
    <row r="415" spans="3:12" x14ac:dyDescent="0.35">
      <c r="C415" s="7"/>
      <c r="D415" s="7">
        <v>44007</v>
      </c>
      <c r="E415" s="14">
        <v>350</v>
      </c>
      <c r="F415" s="7">
        <v>44007</v>
      </c>
      <c r="G415">
        <f>VLOOKUP(D415,Таблица1[[Date]:[Close]],2,FALSE)</f>
        <v>241.75</v>
      </c>
      <c r="H415" s="14">
        <f>Таблица5[[#This Row],[Цена]]*E415</f>
        <v>84612.5</v>
      </c>
      <c r="I415" s="14">
        <f t="shared" si="5"/>
        <v>1918</v>
      </c>
      <c r="J415" s="14">
        <f>H415/($N$42+1)^(Таблица5[[#This Row],[День]]/365)</f>
        <v>67038.962792476552</v>
      </c>
      <c r="K415" s="14">
        <f>H415/($N$45+1)^(Таблица5[[#This Row],[День]]/365)</f>
        <v>108705.61852053771</v>
      </c>
      <c r="L415" s="14"/>
    </row>
    <row r="416" spans="3:12" x14ac:dyDescent="0.35">
      <c r="C416" s="7"/>
      <c r="D416" s="7">
        <v>44014</v>
      </c>
      <c r="E416" s="14">
        <v>410</v>
      </c>
      <c r="F416" s="7">
        <v>44014</v>
      </c>
      <c r="G416">
        <f>VLOOKUP(D416,Таблица1[[Date]:[Close]],2,FALSE)</f>
        <v>263.83999999999997</v>
      </c>
      <c r="H416" s="14">
        <f>Таблица5[[#This Row],[Цена]]*E416</f>
        <v>108174.39999999999</v>
      </c>
      <c r="I416" s="14">
        <f t="shared" si="5"/>
        <v>1925</v>
      </c>
      <c r="J416" s="14">
        <f>H416/($N$42+1)^(Таблица5[[#This Row],[День]]/365)</f>
        <v>85634.398147709435</v>
      </c>
      <c r="K416" s="14">
        <f>H416/($N$45+1)^(Таблица5[[#This Row],[День]]/365)</f>
        <v>139103.8350121197</v>
      </c>
      <c r="L416" s="14"/>
    </row>
    <row r="417" spans="3:12" x14ac:dyDescent="0.35">
      <c r="C417" s="7"/>
      <c r="D417" s="7">
        <v>44020</v>
      </c>
      <c r="E417" s="14">
        <v>200</v>
      </c>
      <c r="F417" s="7">
        <v>44020</v>
      </c>
      <c r="G417">
        <f>VLOOKUP(D417,Таблица1[[Date]:[Close]],2,FALSE)</f>
        <v>265.64001000000002</v>
      </c>
      <c r="H417" s="14">
        <f>Таблица5[[#This Row],[Цена]]*E417</f>
        <v>53128.002</v>
      </c>
      <c r="I417" s="14">
        <f t="shared" si="5"/>
        <v>1931</v>
      </c>
      <c r="J417" s="14">
        <f>H417/($N$42+1)^(Таблица5[[#This Row],[День]]/365)</f>
        <v>42027.247611816827</v>
      </c>
      <c r="K417" s="14">
        <f>H417/($N$45+1)^(Таблица5[[#This Row],[День]]/365)</f>
        <v>68372.034190779945</v>
      </c>
      <c r="L417" s="14"/>
    </row>
    <row r="418" spans="3:12" x14ac:dyDescent="0.35">
      <c r="C418" s="7"/>
      <c r="D418" s="7">
        <v>44026</v>
      </c>
      <c r="E418" s="14">
        <v>320</v>
      </c>
      <c r="F418" s="7">
        <v>44026</v>
      </c>
      <c r="G418">
        <f>VLOOKUP(D418,Таблица1[[Date]:[Close]],2,FALSE)</f>
        <v>264.41000000000003</v>
      </c>
      <c r="H418" s="14">
        <f>Таблица5[[#This Row],[Цена]]*E418</f>
        <v>84611.200000000012</v>
      </c>
      <c r="I418" s="14">
        <f t="shared" si="5"/>
        <v>1937</v>
      </c>
      <c r="J418" s="14">
        <f>H418/($N$42+1)^(Таблица5[[#This Row],[День]]/365)</f>
        <v>66883.505927151549</v>
      </c>
      <c r="K418" s="14">
        <f>H418/($N$45+1)^(Таблица5[[#This Row],[День]]/365)</f>
        <v>108974.09755894166</v>
      </c>
      <c r="L418" s="14"/>
    </row>
    <row r="419" spans="3:12" x14ac:dyDescent="0.35">
      <c r="C419" s="7"/>
      <c r="D419" s="7">
        <v>44027</v>
      </c>
      <c r="E419" s="14">
        <v>-300</v>
      </c>
      <c r="F419" s="7">
        <v>44027</v>
      </c>
      <c r="G419">
        <f>VLOOKUP(D419,Таблица1[[Date]:[Close]],2,FALSE)</f>
        <v>276.64001000000002</v>
      </c>
      <c r="H419" s="14">
        <f>Таблица5[[#This Row],[Цена]]*E419</f>
        <v>-82992.003000000012</v>
      </c>
      <c r="I419" s="14">
        <f t="shared" si="5"/>
        <v>1938</v>
      </c>
      <c r="J419" s="14">
        <f>H419/($N$42+1)^(Таблица5[[#This Row],[День]]/365)</f>
        <v>-65595.599712353505</v>
      </c>
      <c r="K419" s="14">
        <f>H419/($N$45+1)^(Таблица5[[#This Row],[День]]/365)</f>
        <v>-106902.63446867939</v>
      </c>
      <c r="L419" s="14"/>
    </row>
    <row r="420" spans="3:12" x14ac:dyDescent="0.35">
      <c r="C420" s="7"/>
      <c r="D420" s="7">
        <v>44034</v>
      </c>
      <c r="E420" s="14">
        <v>-250</v>
      </c>
      <c r="F420" s="7">
        <v>44034</v>
      </c>
      <c r="G420">
        <f>VLOOKUP(D420,Таблица1[[Date]:[Close]],2,FALSE)</f>
        <v>297.26999000000001</v>
      </c>
      <c r="H420" s="14">
        <f>Таблица5[[#This Row],[Цена]]*E420</f>
        <v>-74317.497499999998</v>
      </c>
      <c r="I420" s="14">
        <f t="shared" si="5"/>
        <v>1945</v>
      </c>
      <c r="J420" s="14">
        <f>H420/($N$42+1)^(Таблица5[[#This Row],[День]]/365)</f>
        <v>-58689.516717491002</v>
      </c>
      <c r="K420" s="14">
        <f>H420/($N$45+1)^(Таблица5[[#This Row],[День]]/365)</f>
        <v>-95816.517643848274</v>
      </c>
      <c r="L420" s="14"/>
    </row>
    <row r="421" spans="3:12" x14ac:dyDescent="0.35">
      <c r="C421" s="7"/>
      <c r="D421" s="7">
        <v>44039</v>
      </c>
      <c r="E421" s="14">
        <v>360</v>
      </c>
      <c r="F421" s="7">
        <v>44039</v>
      </c>
      <c r="G421">
        <f>VLOOKUP(D421,Таблица1[[Date]:[Close]],2,FALSE)</f>
        <v>298.60998999999998</v>
      </c>
      <c r="H421" s="14">
        <f>Таблица5[[#This Row],[Цена]]*E421</f>
        <v>107499.59639999999</v>
      </c>
      <c r="I421" s="14">
        <f t="shared" si="5"/>
        <v>1950</v>
      </c>
      <c r="J421" s="14">
        <f>H421/($N$42+1)^(Таблица5[[#This Row],[День]]/365)</f>
        <v>84842.355056833374</v>
      </c>
      <c r="K421" s="14">
        <f>H421/($N$45+1)^(Таблица5[[#This Row],[День]]/365)</f>
        <v>138688.29645827026</v>
      </c>
      <c r="L421" s="14"/>
    </row>
    <row r="422" spans="3:12" x14ac:dyDescent="0.35">
      <c r="C422" s="7"/>
      <c r="D422" s="7">
        <v>44040</v>
      </c>
      <c r="E422" s="14">
        <v>250</v>
      </c>
      <c r="F422" s="7">
        <v>44040</v>
      </c>
      <c r="G422">
        <f>VLOOKUP(D422,Таблица1[[Date]:[Close]],2,FALSE)</f>
        <v>294.89001000000002</v>
      </c>
      <c r="H422" s="14">
        <f>Таблица5[[#This Row],[Цена]]*E422</f>
        <v>73722.502500000002</v>
      </c>
      <c r="I422" s="14">
        <f t="shared" si="5"/>
        <v>1951</v>
      </c>
      <c r="J422" s="14">
        <f>H422/($N$42+1)^(Таблица5[[#This Row],[День]]/365)</f>
        <v>58177.256268226876</v>
      </c>
      <c r="K422" s="14">
        <f>H422/($N$45+1)^(Таблица5[[#This Row],[День]]/365)</f>
        <v>95123.929779644051</v>
      </c>
      <c r="L422" s="14"/>
    </row>
    <row r="423" spans="3:12" x14ac:dyDescent="0.35">
      <c r="C423" s="7"/>
      <c r="D423" s="7">
        <v>44053</v>
      </c>
      <c r="E423" s="14">
        <v>250</v>
      </c>
      <c r="F423" s="7">
        <v>44053</v>
      </c>
      <c r="G423">
        <f>VLOOKUP(D423,Таблица1[[Date]:[Close]],2,FALSE)</f>
        <v>300.01999000000001</v>
      </c>
      <c r="H423" s="14">
        <f>Таблица5[[#This Row],[Цена]]*E423</f>
        <v>75004.997499999998</v>
      </c>
      <c r="I423" s="14">
        <f t="shared" si="5"/>
        <v>1964</v>
      </c>
      <c r="J423" s="14">
        <f>H423/($N$42+1)^(Таблица5[[#This Row],[День]]/365)</f>
        <v>59095.998271076547</v>
      </c>
      <c r="K423" s="14">
        <f>H423/($N$45+1)^(Таблица5[[#This Row],[День]]/365)</f>
        <v>96943.226259748277</v>
      </c>
      <c r="L423" s="14"/>
    </row>
    <row r="424" spans="3:12" x14ac:dyDescent="0.35">
      <c r="C424" s="7"/>
      <c r="D424" s="7">
        <v>44057</v>
      </c>
      <c r="E424" s="14">
        <v>500</v>
      </c>
      <c r="F424" s="7">
        <v>44057</v>
      </c>
      <c r="G424">
        <f>VLOOKUP(D424,Таблица1[[Date]:[Close]],2,FALSE)</f>
        <v>307.35001</v>
      </c>
      <c r="H424" s="14">
        <f>Таблица5[[#This Row],[Цена]]*E424</f>
        <v>153675.005</v>
      </c>
      <c r="I424" s="14">
        <f t="shared" si="5"/>
        <v>1968</v>
      </c>
      <c r="J424" s="14">
        <f>H424/($N$42+1)^(Таблица5[[#This Row],[День]]/365)</f>
        <v>121020.86384187666</v>
      </c>
      <c r="K424" s="14">
        <f>H424/($N$45+1)^(Таблица5[[#This Row],[День]]/365)</f>
        <v>198727.25940979525</v>
      </c>
      <c r="L424" s="14"/>
    </row>
    <row r="425" spans="3:12" x14ac:dyDescent="0.35">
      <c r="C425" s="7"/>
      <c r="D425" s="7">
        <v>44064</v>
      </c>
      <c r="E425" s="14">
        <v>-400</v>
      </c>
      <c r="F425" s="7">
        <v>44064</v>
      </c>
      <c r="G425">
        <f>VLOOKUP(D425,Таблица1[[Date]:[Close]],2,FALSE)</f>
        <v>307.57001000000002</v>
      </c>
      <c r="H425" s="14">
        <f>Таблица5[[#This Row],[Цена]]*E425</f>
        <v>-123028.00400000002</v>
      </c>
      <c r="I425" s="14">
        <f t="shared" si="5"/>
        <v>1975</v>
      </c>
      <c r="J425" s="14">
        <f>H425/($N$42+1)^(Таблица5[[#This Row],[День]]/365)</f>
        <v>-96803.706494131344</v>
      </c>
      <c r="K425" s="14">
        <f>H425/($N$45+1)^(Таблица5[[#This Row],[День]]/365)</f>
        <v>-159241.15889600091</v>
      </c>
      <c r="L425" s="14"/>
    </row>
    <row r="426" spans="3:12" x14ac:dyDescent="0.35">
      <c r="C426" s="7"/>
      <c r="D426" s="7">
        <v>44068</v>
      </c>
      <c r="E426" s="14">
        <v>-610</v>
      </c>
      <c r="F426" s="7">
        <v>44068</v>
      </c>
      <c r="G426">
        <f>VLOOKUP(D426,Таблица1[[Date]:[Close]],2,FALSE)</f>
        <v>311.12</v>
      </c>
      <c r="H426" s="14">
        <f>Таблица5[[#This Row],[Цена]]*E426</f>
        <v>-189783.2</v>
      </c>
      <c r="I426" s="14">
        <f t="shared" si="5"/>
        <v>1979</v>
      </c>
      <c r="J426" s="14">
        <f>H426/($N$42+1)^(Таблица5[[#This Row],[День]]/365)</f>
        <v>-149257.07055952615</v>
      </c>
      <c r="K426" s="14">
        <f>H426/($N$45+1)^(Таблица5[[#This Row],[День]]/365)</f>
        <v>-245774.06696231794</v>
      </c>
      <c r="L426" s="14"/>
    </row>
    <row r="427" spans="3:12" x14ac:dyDescent="0.35">
      <c r="C427" s="7"/>
      <c r="D427" s="7">
        <v>44069</v>
      </c>
      <c r="E427" s="14">
        <v>190</v>
      </c>
      <c r="F427" s="7">
        <v>44069</v>
      </c>
      <c r="G427">
        <f>VLOOKUP(D427,Таблица1[[Date]:[Close]],2,FALSE)</f>
        <v>306.14001000000002</v>
      </c>
      <c r="H427" s="14">
        <f>Таблица5[[#This Row],[Цена]]*E427</f>
        <v>58166.601900000001</v>
      </c>
      <c r="I427" s="14">
        <f t="shared" ref="I427:I447" si="6">D427-$D$43</f>
        <v>1980</v>
      </c>
      <c r="J427" s="14">
        <f>H427/($N$42+1)^(Таблица5[[#This Row],[День]]/365)</f>
        <v>45740.207081236818</v>
      </c>
      <c r="K427" s="14">
        <f>H427/($N$45+1)^(Таблица5[[#This Row],[День]]/365)</f>
        <v>75337.068803181231</v>
      </c>
      <c r="L427" s="14"/>
    </row>
    <row r="428" spans="3:12" x14ac:dyDescent="0.35">
      <c r="C428" s="7"/>
      <c r="D428" s="7">
        <v>44075</v>
      </c>
      <c r="E428" s="14">
        <v>-260</v>
      </c>
      <c r="F428" s="7">
        <v>44075</v>
      </c>
      <c r="G428">
        <f>VLOOKUP(D428,Таблица1[[Date]:[Close]],2,FALSE)</f>
        <v>307.32999000000001</v>
      </c>
      <c r="H428" s="14">
        <f>Таблица5[[#This Row],[Цена]]*E428</f>
        <v>-79905.797399999996</v>
      </c>
      <c r="I428" s="14">
        <f t="shared" si="6"/>
        <v>1986</v>
      </c>
      <c r="J428" s="14">
        <f>H428/($N$42+1)^(Таблица5[[#This Row],[День]]/365)</f>
        <v>-62789.414544817526</v>
      </c>
      <c r="K428" s="14">
        <f>H428/($N$45+1)^(Таблица5[[#This Row],[День]]/365)</f>
        <v>-103574.7097007485</v>
      </c>
      <c r="L428" s="14"/>
    </row>
    <row r="429" spans="3:12" x14ac:dyDescent="0.35">
      <c r="C429" s="7"/>
      <c r="D429" s="7">
        <v>44076</v>
      </c>
      <c r="E429" s="14">
        <v>410</v>
      </c>
      <c r="F429" s="7">
        <v>44076</v>
      </c>
      <c r="G429">
        <f>VLOOKUP(D429,Таблица1[[Date]:[Close]],2,FALSE)</f>
        <v>312.73000999999999</v>
      </c>
      <c r="H429" s="14">
        <f>Таблица5[[#This Row],[Цена]]*E429</f>
        <v>128219.30409999999</v>
      </c>
      <c r="I429" s="14">
        <f t="shared" si="6"/>
        <v>1987</v>
      </c>
      <c r="J429" s="14">
        <f>H429/($N$42+1)^(Таблица5[[#This Row],[День]]/365)</f>
        <v>100741.60006046675</v>
      </c>
      <c r="K429" s="14">
        <f>H429/($N$45+1)^(Таблица5[[#This Row],[День]]/365)</f>
        <v>166220.88308009147</v>
      </c>
      <c r="L429" s="14"/>
    </row>
    <row r="430" spans="3:12" x14ac:dyDescent="0.35">
      <c r="C430" s="7"/>
      <c r="D430" s="7">
        <v>44084</v>
      </c>
      <c r="E430" s="14">
        <v>-780</v>
      </c>
      <c r="F430" s="7">
        <v>44084</v>
      </c>
      <c r="G430">
        <f>VLOOKUP(D430,Таблица1[[Date]:[Close]],2,FALSE)</f>
        <v>272.01999000000001</v>
      </c>
      <c r="H430" s="14">
        <f>Таблица5[[#This Row],[Цена]]*E430</f>
        <v>-212175.59220000001</v>
      </c>
      <c r="I430" s="14">
        <f t="shared" si="6"/>
        <v>1995</v>
      </c>
      <c r="J430" s="14">
        <f>H430/($N$42+1)^(Таблица5[[#This Row],[День]]/365)</f>
        <v>-166544.0541825422</v>
      </c>
      <c r="K430" s="14">
        <f>H430/($N$45+1)^(Таблица5[[#This Row],[День]]/365)</f>
        <v>-275347.71176338271</v>
      </c>
      <c r="L430" s="14"/>
    </row>
    <row r="431" spans="3:12" x14ac:dyDescent="0.35">
      <c r="C431" s="7"/>
      <c r="D431" s="7">
        <v>44090</v>
      </c>
      <c r="E431" s="14">
        <v>360</v>
      </c>
      <c r="F431" s="7">
        <v>44090</v>
      </c>
      <c r="G431">
        <f>VLOOKUP(D431,Таблица1[[Date]:[Close]],2,FALSE)</f>
        <v>274.41000000000003</v>
      </c>
      <c r="H431" s="14">
        <f>Таблица5[[#This Row],[Цена]]*E431</f>
        <v>98787.6</v>
      </c>
      <c r="I431" s="14">
        <f t="shared" si="6"/>
        <v>2001</v>
      </c>
      <c r="J431" s="14">
        <f>H431/($N$42+1)^(Таблица5[[#This Row],[День]]/365)</f>
        <v>77485.395563560276</v>
      </c>
      <c r="K431" s="14">
        <f>H431/($N$45+1)^(Таблица5[[#This Row],[День]]/365)</f>
        <v>128300.66058080843</v>
      </c>
      <c r="L431" s="14"/>
    </row>
    <row r="432" spans="3:12" x14ac:dyDescent="0.35">
      <c r="C432" s="7"/>
      <c r="D432" s="7">
        <v>44096</v>
      </c>
      <c r="E432" s="14">
        <v>440</v>
      </c>
      <c r="F432" s="7">
        <v>44096</v>
      </c>
      <c r="G432">
        <f>VLOOKUP(D432,Таблица1[[Date]:[Close]],2,FALSE)</f>
        <v>268.98998999999998</v>
      </c>
      <c r="H432" s="14">
        <f>Таблица5[[#This Row],[Цена]]*E432</f>
        <v>118355.59559999999</v>
      </c>
      <c r="I432" s="14">
        <f t="shared" si="6"/>
        <v>2007</v>
      </c>
      <c r="J432" s="14">
        <f>H432/($N$42+1)^(Таблица5[[#This Row],[День]]/365)</f>
        <v>92766.23389522775</v>
      </c>
      <c r="K432" s="14">
        <f>H432/($N$45+1)^(Таблица5[[#This Row],[День]]/365)</f>
        <v>153835.17938612055</v>
      </c>
      <c r="L432" s="14"/>
    </row>
    <row r="433" spans="3:12" x14ac:dyDescent="0.35">
      <c r="C433" s="7"/>
      <c r="D433" s="7">
        <v>44098</v>
      </c>
      <c r="E433" s="14">
        <v>10</v>
      </c>
      <c r="F433" s="7">
        <v>44098</v>
      </c>
      <c r="G433">
        <f>VLOOKUP(D433,Таблица1[[Date]:[Close]],2,FALSE)</f>
        <v>262.47000000000003</v>
      </c>
      <c r="H433" s="14">
        <f>Таблица5[[#This Row],[Цена]]*E433</f>
        <v>2624.7000000000003</v>
      </c>
      <c r="I433" s="14">
        <f t="shared" si="6"/>
        <v>2009</v>
      </c>
      <c r="J433" s="14">
        <f>H433/($N$42+1)^(Таблица5[[#This Row],[День]]/365)</f>
        <v>2056.7209491121566</v>
      </c>
      <c r="K433" s="14">
        <f>H433/($N$45+1)^(Таблица5[[#This Row],[День]]/365)</f>
        <v>3412.4005870716928</v>
      </c>
      <c r="L433" s="14"/>
    </row>
    <row r="434" spans="3:12" x14ac:dyDescent="0.35">
      <c r="C434" s="7"/>
      <c r="D434" s="7">
        <v>44103</v>
      </c>
      <c r="E434" s="14">
        <v>330</v>
      </c>
      <c r="F434" s="7">
        <v>44103</v>
      </c>
      <c r="G434">
        <f>VLOOKUP(D434,Таблица1[[Date]:[Close]],2,FALSE)</f>
        <v>272.45999</v>
      </c>
      <c r="H434" s="14">
        <f>Таблица5[[#This Row],[Цена]]*E434</f>
        <v>89911.796700000006</v>
      </c>
      <c r="I434" s="14">
        <f t="shared" si="6"/>
        <v>2014</v>
      </c>
      <c r="J434" s="14">
        <f>H434/($N$42+1)^(Таблица5[[#This Row],[День]]/365)</f>
        <v>70412.343988266264</v>
      </c>
      <c r="K434" s="14">
        <f>H434/($N$45+1)^(Таблица5[[#This Row],[День]]/365)</f>
        <v>116971.66917119469</v>
      </c>
      <c r="L434" s="14"/>
    </row>
    <row r="435" spans="3:12" x14ac:dyDescent="0.35">
      <c r="C435" s="7"/>
      <c r="D435" s="7">
        <v>44106</v>
      </c>
      <c r="E435" s="14">
        <v>380</v>
      </c>
      <c r="F435" s="7">
        <v>44106</v>
      </c>
      <c r="G435">
        <f>VLOOKUP(D435,Таблица1[[Date]:[Close]],2,FALSE)</f>
        <v>261.98998999999998</v>
      </c>
      <c r="H435" s="14">
        <f>Таблица5[[#This Row],[Цена]]*E435</f>
        <v>99556.196199999991</v>
      </c>
      <c r="I435" s="14">
        <f t="shared" si="6"/>
        <v>2017</v>
      </c>
      <c r="J435" s="14">
        <f>H435/($N$42+1)^(Таблица5[[#This Row],[День]]/365)</f>
        <v>77936.747189023503</v>
      </c>
      <c r="K435" s="14">
        <f>H435/($N$45+1)^(Таблица5[[#This Row],[День]]/365)</f>
        <v>129569.41876162622</v>
      </c>
      <c r="L435" s="14"/>
    </row>
    <row r="436" spans="3:12" x14ac:dyDescent="0.35">
      <c r="C436" s="7"/>
      <c r="D436" s="7">
        <v>44123</v>
      </c>
      <c r="E436" s="14">
        <v>-890</v>
      </c>
      <c r="F436" s="7">
        <v>44123</v>
      </c>
      <c r="G436">
        <f>VLOOKUP(D436,Таблица1[[Date]:[Close]],2,FALSE)</f>
        <v>281.47000000000003</v>
      </c>
      <c r="H436" s="14">
        <f>Таблица5[[#This Row],[Цена]]*E436</f>
        <v>-250508.30000000002</v>
      </c>
      <c r="I436" s="14">
        <f t="shared" si="6"/>
        <v>2034</v>
      </c>
      <c r="J436" s="14">
        <f>H436/($N$42+1)^(Таблица5[[#This Row],[День]]/365)</f>
        <v>-195704.11020689429</v>
      </c>
      <c r="K436" s="14">
        <f>H436/($N$45+1)^(Таблица5[[#This Row],[День]]/365)</f>
        <v>-326753.93626907532</v>
      </c>
      <c r="L436" s="14"/>
    </row>
    <row r="437" spans="3:12" x14ac:dyDescent="0.35">
      <c r="C437" s="7"/>
      <c r="D437" s="7">
        <v>44126</v>
      </c>
      <c r="E437" s="14">
        <v>-270</v>
      </c>
      <c r="F437" s="7">
        <v>44126</v>
      </c>
      <c r="G437">
        <f>VLOOKUP(D437,Таблица1[[Date]:[Close]],2,FALSE)</f>
        <v>278.5</v>
      </c>
      <c r="H437" s="14">
        <f>Таблица5[[#This Row],[Цена]]*E437</f>
        <v>-75195</v>
      </c>
      <c r="I437" s="14">
        <f t="shared" si="6"/>
        <v>2037</v>
      </c>
      <c r="J437" s="14">
        <f>H437/($N$42+1)^(Таблица5[[#This Row],[День]]/365)</f>
        <v>-58723.055650246213</v>
      </c>
      <c r="K437" s="14">
        <f>H437/($N$45+1)^(Таблица5[[#This Row],[День]]/365)</f>
        <v>-98120.076139744109</v>
      </c>
      <c r="L437" s="14"/>
    </row>
    <row r="438" spans="3:12" x14ac:dyDescent="0.35">
      <c r="C438" s="7"/>
      <c r="D438" s="7">
        <v>44127</v>
      </c>
      <c r="E438" s="14">
        <v>420</v>
      </c>
      <c r="F438" s="7">
        <v>44127</v>
      </c>
      <c r="G438">
        <f>VLOOKUP(D438,Таблица1[[Date]:[Close]],2,FALSE)</f>
        <v>281.42000999999999</v>
      </c>
      <c r="H438" s="14">
        <f>Таблица5[[#This Row],[Цена]]*E438</f>
        <v>118196.40419999999</v>
      </c>
      <c r="I438" s="14">
        <f t="shared" si="6"/>
        <v>2038</v>
      </c>
      <c r="J438" s="14">
        <f>H438/($N$42+1)^(Таблица5[[#This Row],[День]]/365)</f>
        <v>92293.524668846192</v>
      </c>
      <c r="K438" s="14">
        <f>H438/($N$45+1)^(Таблица5[[#This Row],[День]]/365)</f>
        <v>154251.68337687099</v>
      </c>
      <c r="L438" s="14"/>
    </row>
    <row r="439" spans="3:12" x14ac:dyDescent="0.35">
      <c r="C439" s="7"/>
      <c r="D439" s="7">
        <v>44134</v>
      </c>
      <c r="E439" s="14">
        <v>-560</v>
      </c>
      <c r="F439" s="7">
        <v>44134</v>
      </c>
      <c r="G439">
        <f>VLOOKUP(D439,Таблица1[[Date]:[Close]],2,FALSE)</f>
        <v>251.88</v>
      </c>
      <c r="H439" s="14">
        <f>Таблица5[[#This Row],[Цена]]*E439</f>
        <v>-141052.79999999999</v>
      </c>
      <c r="I439" s="14">
        <f t="shared" si="6"/>
        <v>2045</v>
      </c>
      <c r="J439" s="14">
        <f>H439/($N$42+1)^(Таблица5[[#This Row],[День]]/365)</f>
        <v>-110047.37166988908</v>
      </c>
      <c r="K439" s="14">
        <f>H439/($N$45+1)^(Таблица5[[#This Row],[День]]/365)</f>
        <v>-184248.73016466183</v>
      </c>
      <c r="L439" s="14"/>
    </row>
    <row r="440" spans="3:12" x14ac:dyDescent="0.35">
      <c r="C440" s="7"/>
      <c r="D440" s="7">
        <v>44139</v>
      </c>
      <c r="E440" s="14">
        <v>-180</v>
      </c>
      <c r="F440" s="7">
        <v>44139</v>
      </c>
      <c r="G440">
        <f>VLOOKUP(D440,Таблица1[[Date]:[Close]],2,FALSE)</f>
        <v>266.44</v>
      </c>
      <c r="H440" s="14">
        <f>Таблица5[[#This Row],[Цена]]*E440</f>
        <v>-47959.199999999997</v>
      </c>
      <c r="I440" s="14">
        <f t="shared" si="6"/>
        <v>2050</v>
      </c>
      <c r="J440" s="14">
        <f>H440/($N$42+1)^(Таблица5[[#This Row],[День]]/365)</f>
        <v>-37394.378387524608</v>
      </c>
      <c r="K440" s="14">
        <f>H440/($N$45+1)^(Таблица5[[#This Row],[День]]/365)</f>
        <v>-62687.131318700995</v>
      </c>
      <c r="L440" s="14"/>
    </row>
    <row r="441" spans="3:12" x14ac:dyDescent="0.35">
      <c r="C441" s="7"/>
      <c r="D441" s="7">
        <v>44144</v>
      </c>
      <c r="E441" s="14">
        <v>-420</v>
      </c>
      <c r="F441" s="7">
        <v>44144</v>
      </c>
      <c r="G441">
        <f>VLOOKUP(D441,Таблица1[[Date]:[Close]],2,FALSE)</f>
        <v>279.60998999999998</v>
      </c>
      <c r="H441" s="14">
        <f>Таблица5[[#This Row],[Цена]]*E441</f>
        <v>-117436.19579999999</v>
      </c>
      <c r="I441" s="14">
        <f t="shared" si="6"/>
        <v>2055</v>
      </c>
      <c r="J441" s="14">
        <f>H441/($N$42+1)^(Таблица5[[#This Row],[День]]/365)</f>
        <v>-91510.891841493722</v>
      </c>
      <c r="K441" s="14">
        <f>H441/($N$45+1)^(Таблица5[[#This Row],[День]]/365)</f>
        <v>-153600.31797433938</v>
      </c>
      <c r="L441" s="14"/>
    </row>
    <row r="442" spans="3:12" x14ac:dyDescent="0.35">
      <c r="C442" s="7"/>
      <c r="D442" s="7">
        <v>44147</v>
      </c>
      <c r="E442" s="14">
        <v>410</v>
      </c>
      <c r="F442" s="7">
        <v>44147</v>
      </c>
      <c r="G442">
        <f>VLOOKUP(D442,Таблица1[[Date]:[Close]],2,FALSE)</f>
        <v>268.29001</v>
      </c>
      <c r="H442" s="14">
        <f>Таблица5[[#This Row],[Цена]]*E442</f>
        <v>109998.9041</v>
      </c>
      <c r="I442" s="14">
        <f t="shared" si="6"/>
        <v>2058</v>
      </c>
      <c r="J442" s="14">
        <f>H442/($N$42+1)^(Таблица5[[#This Row],[День]]/365)</f>
        <v>85684.255412125538</v>
      </c>
      <c r="K442" s="14">
        <f>H442/($N$45+1)^(Таблица5[[#This Row],[День]]/365)</f>
        <v>143929.1310261754</v>
      </c>
      <c r="L442" s="14"/>
    </row>
    <row r="443" spans="3:12" x14ac:dyDescent="0.35">
      <c r="C443" s="7"/>
      <c r="D443" s="7">
        <v>44174</v>
      </c>
      <c r="E443" s="14">
        <v>410</v>
      </c>
      <c r="F443" s="7">
        <v>44174</v>
      </c>
      <c r="G443">
        <f>VLOOKUP(D443,Таблица1[[Date]:[Close]],2,FALSE)</f>
        <v>266.14999</v>
      </c>
      <c r="H443" s="14">
        <f>Таблица5[[#This Row],[Цена]]*E443</f>
        <v>109121.49589999999</v>
      </c>
      <c r="I443" s="14">
        <f t="shared" si="6"/>
        <v>2085</v>
      </c>
      <c r="J443" s="14">
        <f>H443/($N$42+1)^(Таблица5[[#This Row],[День]]/365)</f>
        <v>84722.678297050792</v>
      </c>
      <c r="K443" s="14">
        <f>H443/($N$45+1)^(Таблица5[[#This Row],[День]]/365)</f>
        <v>143285.58367686468</v>
      </c>
      <c r="L443" s="14"/>
    </row>
    <row r="444" spans="3:12" x14ac:dyDescent="0.35">
      <c r="C444" s="7"/>
      <c r="D444" s="7">
        <v>44175</v>
      </c>
      <c r="E444" s="14">
        <v>-260</v>
      </c>
      <c r="F444" s="7">
        <v>44175</v>
      </c>
      <c r="G444">
        <f>VLOOKUP(D444,Таблица1[[Date]:[Close]],2,FALSE)</f>
        <v>267.92998999999998</v>
      </c>
      <c r="H444" s="14">
        <f>Таблица5[[#This Row],[Цена]]*E444</f>
        <v>-69661.797399999996</v>
      </c>
      <c r="I444" s="14">
        <f t="shared" si="6"/>
        <v>2086</v>
      </c>
      <c r="J444" s="14">
        <f>H444/($N$42+1)^(Таблица5[[#This Row],[День]]/365)</f>
        <v>-54079.332995909419</v>
      </c>
      <c r="K444" s="14">
        <f>H444/($N$45+1)^(Таблица5[[#This Row],[День]]/365)</f>
        <v>-91483.673854083056</v>
      </c>
      <c r="L444" s="14"/>
    </row>
    <row r="445" spans="3:12" x14ac:dyDescent="0.35">
      <c r="C445" s="7"/>
      <c r="D445" s="7">
        <v>44176</v>
      </c>
      <c r="E445" s="14">
        <v>-370</v>
      </c>
      <c r="F445" s="7">
        <v>44176</v>
      </c>
      <c r="G445">
        <f>VLOOKUP(D445,Таблица1[[Date]:[Close]],2,FALSE)</f>
        <v>258.45001000000002</v>
      </c>
      <c r="H445" s="14">
        <f>Таблица5[[#This Row],[Цена]]*E445</f>
        <v>-95626.503700000001</v>
      </c>
      <c r="I445" s="14">
        <f t="shared" si="6"/>
        <v>2087</v>
      </c>
      <c r="J445" s="14">
        <f>H445/($N$42+1)^(Таблица5[[#This Row],[День]]/365)</f>
        <v>-74227.052101082634</v>
      </c>
      <c r="K445" s="14">
        <f>H445/($N$45+1)^(Таблица5[[#This Row],[День]]/365)</f>
        <v>-125598.34978580284</v>
      </c>
      <c r="L445" s="14"/>
    </row>
    <row r="446" spans="3:12" x14ac:dyDescent="0.35">
      <c r="C446" s="7"/>
      <c r="D446" s="7">
        <v>44179</v>
      </c>
      <c r="E446" s="14">
        <v>350</v>
      </c>
      <c r="F446" s="7">
        <v>44179</v>
      </c>
      <c r="G446">
        <f>VLOOKUP(D446,Таблица1[[Date]:[Close]],2,FALSE)</f>
        <v>267.62</v>
      </c>
      <c r="H446" s="14">
        <f>Таблица5[[#This Row],[Цена]]*E446</f>
        <v>93667</v>
      </c>
      <c r="I446" s="14">
        <f t="shared" si="6"/>
        <v>2090</v>
      </c>
      <c r="J446" s="14">
        <f>H446/($N$42+1)^(Таблица5[[#This Row],[День]]/365)</f>
        <v>72679.57877027936</v>
      </c>
      <c r="K446" s="14">
        <f>H446/($N$45+1)^(Таблица5[[#This Row],[День]]/365)</f>
        <v>123072.91052204774</v>
      </c>
      <c r="L446" s="14"/>
    </row>
    <row r="447" spans="3:12" x14ac:dyDescent="0.35">
      <c r="C447" s="7"/>
      <c r="D447" s="7">
        <v>44180</v>
      </c>
      <c r="E447" s="14">
        <v>-4650</v>
      </c>
      <c r="F447" s="7">
        <v>44180</v>
      </c>
      <c r="G447">
        <f>VLOOKUP(D447,Таблица1[[Date]:[Close]],2,FALSE)</f>
        <v>275.35998999999998</v>
      </c>
      <c r="H447" s="14">
        <f>Таблица5[[#This Row],[Цена]]*E447</f>
        <v>-1280423.9534999998</v>
      </c>
      <c r="I447" s="14">
        <f t="shared" si="6"/>
        <v>2091</v>
      </c>
      <c r="J447" s="14">
        <f>H447/($N$42+1)^(Таблица5[[#This Row],[День]]/365)</f>
        <v>-993406.19974167156</v>
      </c>
      <c r="K447" s="14">
        <f>H447/($N$45+1)^(Таблица5[[#This Row],[День]]/365)</f>
        <v>-1682621.3124923692</v>
      </c>
      <c r="L447" s="14"/>
    </row>
    <row r="448" spans="3:12" x14ac:dyDescent="0.35">
      <c r="G448" t="s">
        <v>3321</v>
      </c>
      <c r="H448">
        <f>SUBTOTAL(109,Таблица5[Стоимость])</f>
        <v>150970.45829999982</v>
      </c>
      <c r="J448">
        <f>SUBTOTAL(109,Таблица5[ЧПС])</f>
        <v>240745.54688341543</v>
      </c>
      <c r="K448">
        <f>SUBTOTAL(109,Таблица5[ЧПС=0])</f>
        <v>2.1456112153828144E-4</v>
      </c>
    </row>
  </sheetData>
  <mergeCells count="6">
    <mergeCell ref="A35:A40"/>
    <mergeCell ref="A5:A10"/>
    <mergeCell ref="A11:A16"/>
    <mergeCell ref="A17:A22"/>
    <mergeCell ref="A23:A28"/>
    <mergeCell ref="A29:A34"/>
  </mergeCells>
  <pageMargins left="0.75" right="0.75" top="1" bottom="1" header="0.5" footer="0.5"/>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48"/>
  <sheetViews>
    <sheetView zoomScale="90" zoomScaleNormal="90" workbookViewId="0">
      <selection activeCell="E5" sqref="E5"/>
    </sheetView>
  </sheetViews>
  <sheetFormatPr defaultRowHeight="14.5" x14ac:dyDescent="0.35"/>
  <cols>
    <col min="1" max="1" width="13.81640625" style="7" customWidth="1"/>
    <col min="3" max="3" width="9.26953125" customWidth="1"/>
    <col min="4" max="4" width="14.1796875" customWidth="1"/>
    <col min="5" max="5" width="12.1796875" customWidth="1"/>
  </cols>
  <sheetData>
    <row r="1" spans="1:5" x14ac:dyDescent="0.35">
      <c r="A1" s="9" t="s">
        <v>49</v>
      </c>
      <c r="B1" s="10" t="s">
        <v>50</v>
      </c>
      <c r="C1" s="10" t="s">
        <v>51</v>
      </c>
      <c r="D1" s="10" t="s">
        <v>52</v>
      </c>
      <c r="E1" s="10" t="s">
        <v>3312</v>
      </c>
    </row>
    <row r="2" spans="1:5" x14ac:dyDescent="0.35">
      <c r="A2" s="8">
        <v>42088</v>
      </c>
      <c r="B2">
        <v>70.52</v>
      </c>
      <c r="C2">
        <v>967600</v>
      </c>
      <c r="D2" t="s">
        <v>53</v>
      </c>
    </row>
    <row r="3" spans="1:5" x14ac:dyDescent="0.35">
      <c r="A3" s="8">
        <v>42089</v>
      </c>
      <c r="B3">
        <v>69.03</v>
      </c>
      <c r="C3">
        <v>523700</v>
      </c>
      <c r="D3" t="s">
        <v>53</v>
      </c>
      <c r="E3">
        <f>(Таблица1[[#This Row],[Close]]-B2)/B2</f>
        <v>-2.1128757799205828E-2</v>
      </c>
    </row>
    <row r="4" spans="1:5" x14ac:dyDescent="0.35">
      <c r="A4" s="8">
        <v>42090</v>
      </c>
      <c r="B4">
        <v>70.31</v>
      </c>
      <c r="C4">
        <v>336700</v>
      </c>
      <c r="D4" t="s">
        <v>53</v>
      </c>
      <c r="E4">
        <f>(Таблица1[[#This Row],[Close]]-B3)/B3</f>
        <v>1.8542662610459237E-2</v>
      </c>
    </row>
    <row r="5" spans="1:5" x14ac:dyDescent="0.35">
      <c r="A5" s="8">
        <v>42093</v>
      </c>
      <c r="B5">
        <v>73.47</v>
      </c>
      <c r="C5">
        <v>548400</v>
      </c>
      <c r="D5" t="s">
        <v>53</v>
      </c>
      <c r="E5">
        <f>(Таблица1[[#This Row],[Close]]-B4)/B4</f>
        <v>4.4943820224719051E-2</v>
      </c>
    </row>
    <row r="6" spans="1:5" x14ac:dyDescent="0.35">
      <c r="A6" s="8">
        <v>42094</v>
      </c>
      <c r="B6">
        <v>71.58</v>
      </c>
      <c r="C6">
        <v>502000</v>
      </c>
      <c r="D6" t="s">
        <v>53</v>
      </c>
      <c r="E6">
        <f>(Таблица1[[#This Row],[Close]]-B5)/B5</f>
        <v>-2.5724785626786453E-2</v>
      </c>
    </row>
    <row r="7" spans="1:5" x14ac:dyDescent="0.35">
      <c r="A7" s="8">
        <v>42095</v>
      </c>
      <c r="B7">
        <v>69.92</v>
      </c>
      <c r="C7">
        <v>461000</v>
      </c>
      <c r="D7" t="s">
        <v>53</v>
      </c>
      <c r="E7">
        <f>(Таблица1[[#This Row],[Close]]-B6)/B6</f>
        <v>-2.3190835428890704E-2</v>
      </c>
    </row>
    <row r="8" spans="1:5" x14ac:dyDescent="0.35">
      <c r="A8" s="8">
        <v>42096</v>
      </c>
      <c r="B8">
        <v>70.72</v>
      </c>
      <c r="C8">
        <v>408500</v>
      </c>
      <c r="D8" t="s">
        <v>53</v>
      </c>
      <c r="E8">
        <f>(Таблица1[[#This Row],[Close]]-B7)/B7</f>
        <v>1.1441647597253964E-2</v>
      </c>
    </row>
    <row r="9" spans="1:5" x14ac:dyDescent="0.35">
      <c r="A9" s="8">
        <v>42100</v>
      </c>
      <c r="B9">
        <v>70.87</v>
      </c>
      <c r="C9">
        <v>301700</v>
      </c>
      <c r="D9" t="s">
        <v>53</v>
      </c>
      <c r="E9">
        <f>(Таблица1[[#This Row],[Close]]-B8)/B8</f>
        <v>2.121040723981981E-3</v>
      </c>
    </row>
    <row r="10" spans="1:5" x14ac:dyDescent="0.35">
      <c r="A10" s="8">
        <v>42101</v>
      </c>
      <c r="B10">
        <v>69.73</v>
      </c>
      <c r="C10">
        <v>388400</v>
      </c>
      <c r="D10" t="s">
        <v>53</v>
      </c>
      <c r="E10">
        <f>(Таблица1[[#This Row],[Close]]-B9)/B9</f>
        <v>-1.6085790884718506E-2</v>
      </c>
    </row>
    <row r="11" spans="1:5" x14ac:dyDescent="0.35">
      <c r="A11" s="8">
        <v>42102</v>
      </c>
      <c r="B11">
        <v>69.63</v>
      </c>
      <c r="C11">
        <v>580900</v>
      </c>
      <c r="D11" t="s">
        <v>53</v>
      </c>
      <c r="E11">
        <f>(Таблица1[[#This Row],[Close]]-B10)/B10</f>
        <v>-1.4341029685932673E-3</v>
      </c>
    </row>
    <row r="12" spans="1:5" x14ac:dyDescent="0.35">
      <c r="A12" s="8">
        <v>42103</v>
      </c>
      <c r="B12">
        <v>69.8</v>
      </c>
      <c r="C12">
        <v>653000</v>
      </c>
      <c r="D12" t="s">
        <v>53</v>
      </c>
      <c r="E12">
        <f>(Таблица1[[#This Row],[Close]]-B11)/B11</f>
        <v>2.4414763751256889E-3</v>
      </c>
    </row>
    <row r="13" spans="1:5" x14ac:dyDescent="0.35">
      <c r="A13" s="8">
        <v>42104</v>
      </c>
      <c r="B13">
        <v>69.349999999999994</v>
      </c>
      <c r="C13">
        <v>407000</v>
      </c>
      <c r="D13" t="s">
        <v>53</v>
      </c>
      <c r="E13">
        <f>(Таблица1[[#This Row],[Close]]-B12)/B12</f>
        <v>-6.4469914040115022E-3</v>
      </c>
    </row>
    <row r="14" spans="1:5" x14ac:dyDescent="0.35">
      <c r="A14" s="8">
        <v>42107</v>
      </c>
      <c r="B14">
        <v>67.989999999999995</v>
      </c>
      <c r="C14">
        <v>505700</v>
      </c>
      <c r="D14" t="s">
        <v>53</v>
      </c>
      <c r="E14">
        <f>(Таблица1[[#This Row],[Close]]-B13)/B13</f>
        <v>-1.9610670511896171E-2</v>
      </c>
    </row>
    <row r="15" spans="1:5" x14ac:dyDescent="0.35">
      <c r="A15" s="8">
        <v>42108</v>
      </c>
      <c r="B15">
        <v>67.489999999999995</v>
      </c>
      <c r="C15">
        <v>444800</v>
      </c>
      <c r="D15" t="s">
        <v>53</v>
      </c>
      <c r="E15">
        <f>(Таблица1[[#This Row],[Close]]-B14)/B14</f>
        <v>-7.3540226503897637E-3</v>
      </c>
    </row>
    <row r="16" spans="1:5" x14ac:dyDescent="0.35">
      <c r="A16" s="8">
        <v>42109</v>
      </c>
      <c r="B16">
        <v>67.45</v>
      </c>
      <c r="C16">
        <v>428900</v>
      </c>
      <c r="D16" t="s">
        <v>53</v>
      </c>
      <c r="E16">
        <f>(Таблица1[[#This Row],[Close]]-B15)/B15</f>
        <v>-5.9268039709574815E-4</v>
      </c>
    </row>
    <row r="17" spans="1:5" x14ac:dyDescent="0.35">
      <c r="A17" s="8">
        <v>42110</v>
      </c>
      <c r="B17">
        <v>68.3</v>
      </c>
      <c r="C17">
        <v>454800</v>
      </c>
      <c r="D17" t="s">
        <v>53</v>
      </c>
      <c r="E17">
        <f>(Таблица1[[#This Row],[Close]]-B16)/B16</f>
        <v>1.2601927353595171E-2</v>
      </c>
    </row>
    <row r="18" spans="1:5" x14ac:dyDescent="0.35">
      <c r="A18" s="8">
        <v>42111</v>
      </c>
      <c r="B18">
        <v>67.290000000000006</v>
      </c>
      <c r="C18">
        <v>359000</v>
      </c>
      <c r="D18" t="s">
        <v>53</v>
      </c>
      <c r="E18">
        <f>(Таблица1[[#This Row],[Close]]-B17)/B17</f>
        <v>-1.4787701317715826E-2</v>
      </c>
    </row>
    <row r="19" spans="1:5" x14ac:dyDescent="0.35">
      <c r="A19" s="8">
        <v>42114</v>
      </c>
      <c r="B19">
        <v>69.33</v>
      </c>
      <c r="C19">
        <v>397300</v>
      </c>
      <c r="D19" t="s">
        <v>53</v>
      </c>
      <c r="E19">
        <f>(Таблица1[[#This Row],[Close]]-B18)/B18</f>
        <v>3.031654034774843E-2</v>
      </c>
    </row>
    <row r="20" spans="1:5" x14ac:dyDescent="0.35">
      <c r="A20" s="8">
        <v>42115</v>
      </c>
      <c r="B20">
        <v>69.709999999999994</v>
      </c>
      <c r="C20">
        <v>241600</v>
      </c>
      <c r="D20" t="s">
        <v>53</v>
      </c>
      <c r="E20">
        <f>(Таблица1[[#This Row],[Close]]-B19)/B19</f>
        <v>5.4810327419586823E-3</v>
      </c>
    </row>
    <row r="21" spans="1:5" x14ac:dyDescent="0.35">
      <c r="A21" s="8">
        <v>42116</v>
      </c>
      <c r="B21">
        <v>69.31</v>
      </c>
      <c r="C21">
        <v>234600</v>
      </c>
      <c r="D21" t="s">
        <v>53</v>
      </c>
      <c r="E21">
        <f>(Таблица1[[#This Row],[Close]]-B20)/B20</f>
        <v>-5.7380576674794367E-3</v>
      </c>
    </row>
    <row r="22" spans="1:5" x14ac:dyDescent="0.35">
      <c r="A22" s="8">
        <v>42117</v>
      </c>
      <c r="B22">
        <v>69.569999999999993</v>
      </c>
      <c r="C22">
        <v>287600</v>
      </c>
      <c r="D22" t="s">
        <v>53</v>
      </c>
      <c r="E22">
        <f>(Таблица1[[#This Row],[Close]]-B21)/B21</f>
        <v>3.7512624440916302E-3</v>
      </c>
    </row>
    <row r="23" spans="1:5" x14ac:dyDescent="0.35">
      <c r="A23" s="8">
        <v>42118</v>
      </c>
      <c r="B23">
        <v>68.83</v>
      </c>
      <c r="C23">
        <v>398300</v>
      </c>
      <c r="D23" t="s">
        <v>53</v>
      </c>
      <c r="E23">
        <f>(Таблица1[[#This Row],[Close]]-B22)/B22</f>
        <v>-1.063676872215028E-2</v>
      </c>
    </row>
    <row r="24" spans="1:5" x14ac:dyDescent="0.35">
      <c r="A24" s="8">
        <v>42121</v>
      </c>
      <c r="B24">
        <v>66</v>
      </c>
      <c r="C24">
        <v>443600</v>
      </c>
      <c r="D24" t="s">
        <v>53</v>
      </c>
      <c r="E24">
        <f>(Таблица1[[#This Row],[Close]]-B23)/B23</f>
        <v>-4.1115792532325994E-2</v>
      </c>
    </row>
    <row r="25" spans="1:5" x14ac:dyDescent="0.35">
      <c r="A25" s="8">
        <v>42122</v>
      </c>
      <c r="B25">
        <v>66.930000000000007</v>
      </c>
      <c r="C25">
        <v>591800</v>
      </c>
      <c r="D25" t="s">
        <v>53</v>
      </c>
      <c r="E25">
        <f>(Таблица1[[#This Row],[Close]]-B24)/B24</f>
        <v>1.4090909090909194E-2</v>
      </c>
    </row>
    <row r="26" spans="1:5" x14ac:dyDescent="0.35">
      <c r="A26" s="8">
        <v>42123</v>
      </c>
      <c r="B26">
        <v>65.489999999999995</v>
      </c>
      <c r="C26">
        <v>442800</v>
      </c>
      <c r="D26" t="s">
        <v>53</v>
      </c>
      <c r="E26">
        <f>(Таблица1[[#This Row],[Close]]-B25)/B25</f>
        <v>-2.1515015688032449E-2</v>
      </c>
    </row>
    <row r="27" spans="1:5" x14ac:dyDescent="0.35">
      <c r="A27" s="8">
        <v>42124</v>
      </c>
      <c r="B27">
        <v>63.22</v>
      </c>
      <c r="C27">
        <v>422700</v>
      </c>
      <c r="D27" t="s">
        <v>53</v>
      </c>
      <c r="E27">
        <f>(Таблица1[[#This Row],[Close]]-B26)/B26</f>
        <v>-3.4661780424492229E-2</v>
      </c>
    </row>
    <row r="28" spans="1:5" x14ac:dyDescent="0.35">
      <c r="A28" s="8">
        <v>42125</v>
      </c>
      <c r="B28">
        <v>63.79</v>
      </c>
      <c r="C28">
        <v>484600</v>
      </c>
      <c r="D28" t="s">
        <v>53</v>
      </c>
      <c r="E28">
        <f>(Таблица1[[#This Row],[Close]]-B27)/B27</f>
        <v>9.0161341347674839E-3</v>
      </c>
    </row>
    <row r="29" spans="1:5" x14ac:dyDescent="0.35">
      <c r="A29" s="8">
        <v>42128</v>
      </c>
      <c r="B29">
        <v>65.14</v>
      </c>
      <c r="C29">
        <v>519200</v>
      </c>
      <c r="D29" t="s">
        <v>53</v>
      </c>
      <c r="E29">
        <f>(Таблица1[[#This Row],[Close]]-B28)/B28</f>
        <v>2.1163191722840594E-2</v>
      </c>
    </row>
    <row r="30" spans="1:5" x14ac:dyDescent="0.35">
      <c r="A30" s="8">
        <v>42129</v>
      </c>
      <c r="B30">
        <v>75.47</v>
      </c>
      <c r="C30">
        <v>2845000</v>
      </c>
      <c r="D30" t="s">
        <v>53</v>
      </c>
      <c r="E30">
        <f>(Таблица1[[#This Row],[Close]]-B29)/B29</f>
        <v>0.15858151673319001</v>
      </c>
    </row>
    <row r="31" spans="1:5" x14ac:dyDescent="0.35">
      <c r="A31" s="8">
        <v>42130</v>
      </c>
      <c r="B31">
        <v>73.84</v>
      </c>
      <c r="C31">
        <v>1082300</v>
      </c>
      <c r="D31" t="s">
        <v>53</v>
      </c>
      <c r="E31">
        <f>(Таблица1[[#This Row],[Close]]-B30)/B30</f>
        <v>-2.1597985954683919E-2</v>
      </c>
    </row>
    <row r="32" spans="1:5" x14ac:dyDescent="0.35">
      <c r="A32" s="8">
        <v>42131</v>
      </c>
      <c r="B32">
        <v>69.72</v>
      </c>
      <c r="C32">
        <v>1525800</v>
      </c>
      <c r="D32" t="s">
        <v>53</v>
      </c>
      <c r="E32">
        <f>(Таблица1[[#This Row],[Close]]-B31)/B31</f>
        <v>-5.5796316359696702E-2</v>
      </c>
    </row>
    <row r="33" spans="1:5" x14ac:dyDescent="0.35">
      <c r="A33" s="8">
        <v>42132</v>
      </c>
      <c r="B33">
        <v>67.37</v>
      </c>
      <c r="C33">
        <v>1860500</v>
      </c>
      <c r="D33" t="s">
        <v>53</v>
      </c>
      <c r="E33">
        <f>(Таблица1[[#This Row],[Close]]-B32)/B32</f>
        <v>-3.3706253585771576E-2</v>
      </c>
    </row>
    <row r="34" spans="1:5" x14ac:dyDescent="0.35">
      <c r="A34" s="8">
        <v>42135</v>
      </c>
      <c r="B34">
        <v>66.56</v>
      </c>
      <c r="C34">
        <v>487200</v>
      </c>
      <c r="D34" t="s">
        <v>53</v>
      </c>
      <c r="E34">
        <f>(Таблица1[[#This Row],[Close]]-B33)/B33</f>
        <v>-1.2023155707288144E-2</v>
      </c>
    </row>
    <row r="35" spans="1:5" x14ac:dyDescent="0.35">
      <c r="A35" s="8">
        <v>42136</v>
      </c>
      <c r="B35">
        <v>68.56</v>
      </c>
      <c r="C35">
        <v>705900</v>
      </c>
      <c r="D35" t="s">
        <v>53</v>
      </c>
      <c r="E35">
        <f>(Таблица1[[#This Row],[Close]]-B34)/B34</f>
        <v>3.004807692307692E-2</v>
      </c>
    </row>
    <row r="36" spans="1:5" x14ac:dyDescent="0.35">
      <c r="A36" s="8">
        <v>42137</v>
      </c>
      <c r="B36">
        <v>66.25</v>
      </c>
      <c r="C36">
        <v>542400</v>
      </c>
      <c r="D36" t="s">
        <v>53</v>
      </c>
      <c r="E36">
        <f>(Таблица1[[#This Row],[Close]]-B35)/B35</f>
        <v>-3.369311551925324E-2</v>
      </c>
    </row>
    <row r="37" spans="1:5" x14ac:dyDescent="0.35">
      <c r="A37" s="8">
        <v>42138</v>
      </c>
      <c r="B37">
        <v>68.31</v>
      </c>
      <c r="C37">
        <v>486600</v>
      </c>
      <c r="D37" t="s">
        <v>53</v>
      </c>
      <c r="E37">
        <f>(Таблица1[[#This Row],[Close]]-B36)/B36</f>
        <v>3.1094339622641545E-2</v>
      </c>
    </row>
    <row r="38" spans="1:5" x14ac:dyDescent="0.35">
      <c r="A38" s="8">
        <v>42139</v>
      </c>
      <c r="B38">
        <v>67.45</v>
      </c>
      <c r="C38">
        <v>357600</v>
      </c>
      <c r="D38" t="s">
        <v>53</v>
      </c>
      <c r="E38">
        <f>(Таблица1[[#This Row],[Close]]-B37)/B37</f>
        <v>-1.2589664763577799E-2</v>
      </c>
    </row>
    <row r="39" spans="1:5" x14ac:dyDescent="0.35">
      <c r="A39" s="8">
        <v>42142</v>
      </c>
      <c r="B39">
        <v>68.66</v>
      </c>
      <c r="C39">
        <v>416400</v>
      </c>
      <c r="D39" t="s">
        <v>53</v>
      </c>
      <c r="E39">
        <f>(Таблица1[[#This Row],[Close]]-B38)/B38</f>
        <v>1.7939214232764917E-2</v>
      </c>
    </row>
    <row r="40" spans="1:5" x14ac:dyDescent="0.35">
      <c r="A40" s="8">
        <v>42143</v>
      </c>
      <c r="B40">
        <v>68.010000000000005</v>
      </c>
      <c r="C40">
        <v>332500</v>
      </c>
      <c r="D40" t="s">
        <v>53</v>
      </c>
      <c r="E40">
        <f>(Таблица1[[#This Row],[Close]]-B39)/B39</f>
        <v>-9.4669385377219844E-3</v>
      </c>
    </row>
    <row r="41" spans="1:5" x14ac:dyDescent="0.35">
      <c r="A41" s="8">
        <v>42144</v>
      </c>
      <c r="B41">
        <v>66.849999999999994</v>
      </c>
      <c r="C41">
        <v>635000</v>
      </c>
      <c r="D41" t="s">
        <v>53</v>
      </c>
      <c r="E41">
        <f>(Таблица1[[#This Row],[Close]]-B40)/B40</f>
        <v>-1.7056315247757841E-2</v>
      </c>
    </row>
    <row r="42" spans="1:5" x14ac:dyDescent="0.35">
      <c r="A42" s="8">
        <v>42145</v>
      </c>
      <c r="B42">
        <v>65.069999999999993</v>
      </c>
      <c r="C42">
        <v>601600</v>
      </c>
      <c r="D42" t="s">
        <v>53</v>
      </c>
      <c r="E42">
        <f>(Таблица1[[#This Row],[Close]]-B41)/B41</f>
        <v>-2.6626776364996281E-2</v>
      </c>
    </row>
    <row r="43" spans="1:5" x14ac:dyDescent="0.35">
      <c r="A43" s="8">
        <v>42146</v>
      </c>
      <c r="B43">
        <v>63.45</v>
      </c>
      <c r="C43">
        <v>739900</v>
      </c>
      <c r="D43" t="s">
        <v>53</v>
      </c>
      <c r="E43">
        <f>(Таблица1[[#This Row],[Close]]-B42)/B42</f>
        <v>-2.4896265560165828E-2</v>
      </c>
    </row>
    <row r="44" spans="1:5" x14ac:dyDescent="0.35">
      <c r="A44" s="8">
        <v>42150</v>
      </c>
      <c r="B44">
        <v>60.74</v>
      </c>
      <c r="C44">
        <v>1615100</v>
      </c>
      <c r="D44" t="s">
        <v>53</v>
      </c>
      <c r="E44">
        <f>(Таблица1[[#This Row],[Close]]-B43)/B43</f>
        <v>-4.2710795902285277E-2</v>
      </c>
    </row>
    <row r="45" spans="1:5" x14ac:dyDescent="0.35">
      <c r="A45" s="8">
        <v>42151</v>
      </c>
      <c r="B45">
        <v>61.85</v>
      </c>
      <c r="C45">
        <v>1072500</v>
      </c>
      <c r="D45" t="s">
        <v>53</v>
      </c>
      <c r="E45">
        <f>(Таблица1[[#This Row],[Close]]-B44)/B44</f>
        <v>1.8274613105037855E-2</v>
      </c>
    </row>
    <row r="46" spans="1:5" x14ac:dyDescent="0.35">
      <c r="A46" s="8">
        <v>42152</v>
      </c>
      <c r="B46">
        <v>60.57</v>
      </c>
      <c r="C46">
        <v>677600</v>
      </c>
      <c r="D46" t="s">
        <v>53</v>
      </c>
      <c r="E46">
        <f>(Таблица1[[#This Row],[Close]]-B45)/B45</f>
        <v>-2.0695230396119663E-2</v>
      </c>
    </row>
    <row r="47" spans="1:5" x14ac:dyDescent="0.35">
      <c r="A47" s="8">
        <v>42153</v>
      </c>
      <c r="B47">
        <v>59.72</v>
      </c>
      <c r="C47">
        <v>758200</v>
      </c>
      <c r="D47" t="s">
        <v>53</v>
      </c>
      <c r="E47">
        <f>(Таблица1[[#This Row],[Close]]-B46)/B46</f>
        <v>-1.4033349843156701E-2</v>
      </c>
    </row>
    <row r="48" spans="1:5" x14ac:dyDescent="0.35">
      <c r="A48" s="8">
        <v>42156</v>
      </c>
      <c r="B48">
        <v>60.34</v>
      </c>
      <c r="C48">
        <v>723600</v>
      </c>
      <c r="D48" t="s">
        <v>53</v>
      </c>
      <c r="E48">
        <f>(Таблица1[[#This Row],[Close]]-B47)/B47</f>
        <v>1.0381781647689292E-2</v>
      </c>
    </row>
    <row r="49" spans="1:5" x14ac:dyDescent="0.35">
      <c r="A49" s="8">
        <v>42157</v>
      </c>
      <c r="B49">
        <v>59.66</v>
      </c>
      <c r="C49">
        <v>526700</v>
      </c>
      <c r="D49" t="s">
        <v>53</v>
      </c>
      <c r="E49">
        <f>(Таблица1[[#This Row],[Close]]-B48)/B48</f>
        <v>-1.1269472986410454E-2</v>
      </c>
    </row>
    <row r="50" spans="1:5" x14ac:dyDescent="0.35">
      <c r="A50" s="8">
        <v>42158</v>
      </c>
      <c r="B50">
        <v>62.05</v>
      </c>
      <c r="C50">
        <v>778100</v>
      </c>
      <c r="D50" t="s">
        <v>53</v>
      </c>
      <c r="E50">
        <f>(Таблица1[[#This Row],[Close]]-B49)/B49</f>
        <v>4.0060341937646675E-2</v>
      </c>
    </row>
    <row r="51" spans="1:5" x14ac:dyDescent="0.35">
      <c r="A51" s="8">
        <v>42159</v>
      </c>
      <c r="B51">
        <v>63.31</v>
      </c>
      <c r="C51">
        <v>1446800</v>
      </c>
      <c r="D51" t="s">
        <v>53</v>
      </c>
      <c r="E51">
        <f>(Таблица1[[#This Row],[Close]]-B50)/B50</f>
        <v>2.0306204673650366E-2</v>
      </c>
    </row>
    <row r="52" spans="1:5" x14ac:dyDescent="0.35">
      <c r="A52" s="8">
        <v>42160</v>
      </c>
      <c r="B52">
        <v>63.82</v>
      </c>
      <c r="C52">
        <v>688500</v>
      </c>
      <c r="D52" t="s">
        <v>53</v>
      </c>
      <c r="E52">
        <f>(Таблица1[[#This Row],[Close]]-B51)/B51</f>
        <v>8.0555994313694194E-3</v>
      </c>
    </row>
    <row r="53" spans="1:5" x14ac:dyDescent="0.35">
      <c r="A53" s="8">
        <v>42163</v>
      </c>
      <c r="B53">
        <v>63.1</v>
      </c>
      <c r="C53">
        <v>539000</v>
      </c>
      <c r="D53" t="s">
        <v>53</v>
      </c>
      <c r="E53">
        <f>(Таблица1[[#This Row],[Close]]-B52)/B52</f>
        <v>-1.1281729865245987E-2</v>
      </c>
    </row>
    <row r="54" spans="1:5" x14ac:dyDescent="0.35">
      <c r="A54" s="8">
        <v>42164</v>
      </c>
      <c r="B54">
        <v>61.51</v>
      </c>
      <c r="C54">
        <v>500300</v>
      </c>
      <c r="D54" t="s">
        <v>53</v>
      </c>
      <c r="E54">
        <f>(Таблица1[[#This Row],[Close]]-B53)/B53</f>
        <v>-2.5198098256735395E-2</v>
      </c>
    </row>
    <row r="55" spans="1:5" x14ac:dyDescent="0.35">
      <c r="A55" s="8">
        <v>42165</v>
      </c>
      <c r="B55">
        <v>63</v>
      </c>
      <c r="C55">
        <v>586300</v>
      </c>
      <c r="D55" t="s">
        <v>53</v>
      </c>
      <c r="E55">
        <f>(Таблица1[[#This Row],[Close]]-B54)/B54</f>
        <v>2.4223703462851603E-2</v>
      </c>
    </row>
    <row r="56" spans="1:5" x14ac:dyDescent="0.35">
      <c r="A56" s="8">
        <v>42166</v>
      </c>
      <c r="B56">
        <v>63.44</v>
      </c>
      <c r="C56">
        <v>327300</v>
      </c>
      <c r="D56" t="s">
        <v>53</v>
      </c>
      <c r="E56">
        <f>(Таблица1[[#This Row],[Close]]-B55)/B55</f>
        <v>6.9841269841269477E-3</v>
      </c>
    </row>
    <row r="57" spans="1:5" x14ac:dyDescent="0.35">
      <c r="A57" s="8">
        <v>42167</v>
      </c>
      <c r="B57">
        <v>63.65</v>
      </c>
      <c r="C57">
        <v>312100</v>
      </c>
      <c r="D57" t="s">
        <v>53</v>
      </c>
      <c r="E57">
        <f>(Таблица1[[#This Row],[Close]]-B56)/B56</f>
        <v>3.3102143757881598E-3</v>
      </c>
    </row>
    <row r="58" spans="1:5" x14ac:dyDescent="0.35">
      <c r="A58" s="8">
        <v>42170</v>
      </c>
      <c r="B58">
        <v>65.02</v>
      </c>
      <c r="C58">
        <v>610800</v>
      </c>
      <c r="D58" t="s">
        <v>53</v>
      </c>
      <c r="E58">
        <f>(Таблица1[[#This Row],[Close]]-B57)/B57</f>
        <v>2.1523959151610331E-2</v>
      </c>
    </row>
    <row r="59" spans="1:5" x14ac:dyDescent="0.35">
      <c r="A59" s="8">
        <v>42171</v>
      </c>
      <c r="B59">
        <v>65.709999999999994</v>
      </c>
      <c r="C59">
        <v>528200</v>
      </c>
      <c r="D59" t="s">
        <v>53</v>
      </c>
      <c r="E59">
        <f>(Таблица1[[#This Row],[Close]]-B58)/B58</f>
        <v>1.0612119347892923E-2</v>
      </c>
    </row>
    <row r="60" spans="1:5" x14ac:dyDescent="0.35">
      <c r="A60" s="8">
        <v>42172</v>
      </c>
      <c r="B60">
        <v>65.650000000000006</v>
      </c>
      <c r="C60">
        <v>489000</v>
      </c>
      <c r="D60" t="s">
        <v>53</v>
      </c>
      <c r="E60">
        <f>(Таблица1[[#This Row],[Close]]-B59)/B59</f>
        <v>-9.1310302845819616E-4</v>
      </c>
    </row>
    <row r="61" spans="1:5" x14ac:dyDescent="0.35">
      <c r="A61" s="8">
        <v>42173</v>
      </c>
      <c r="B61">
        <v>67.16</v>
      </c>
      <c r="C61">
        <v>450900</v>
      </c>
      <c r="D61" t="s">
        <v>53</v>
      </c>
      <c r="E61">
        <f>(Таблица1[[#This Row],[Close]]-B60)/B60</f>
        <v>2.3000761614622861E-2</v>
      </c>
    </row>
    <row r="62" spans="1:5" x14ac:dyDescent="0.35">
      <c r="A62" s="8">
        <v>42174</v>
      </c>
      <c r="B62">
        <v>67.73</v>
      </c>
      <c r="C62">
        <v>688200</v>
      </c>
      <c r="D62" t="s">
        <v>53</v>
      </c>
      <c r="E62">
        <f>(Таблица1[[#This Row],[Close]]-B61)/B61</f>
        <v>8.4871947587851007E-3</v>
      </c>
    </row>
    <row r="63" spans="1:5" x14ac:dyDescent="0.35">
      <c r="A63" s="8">
        <v>42177</v>
      </c>
      <c r="B63">
        <v>68.36</v>
      </c>
      <c r="C63">
        <v>385900</v>
      </c>
      <c r="D63" t="s">
        <v>53</v>
      </c>
      <c r="E63">
        <f>(Таблица1[[#This Row],[Close]]-B62)/B62</f>
        <v>9.3016388601800601E-3</v>
      </c>
    </row>
    <row r="64" spans="1:5" x14ac:dyDescent="0.35">
      <c r="A64" s="8">
        <v>42178</v>
      </c>
      <c r="B64">
        <v>67.400000000000006</v>
      </c>
      <c r="C64">
        <v>501700</v>
      </c>
      <c r="D64" t="s">
        <v>53</v>
      </c>
      <c r="E64">
        <f>(Таблица1[[#This Row],[Close]]-B63)/B63</f>
        <v>-1.4043300175541161E-2</v>
      </c>
    </row>
    <row r="65" spans="1:5" x14ac:dyDescent="0.35">
      <c r="A65" s="8">
        <v>42179</v>
      </c>
      <c r="B65">
        <v>66.650000000000006</v>
      </c>
      <c r="C65">
        <v>460100</v>
      </c>
      <c r="D65" t="s">
        <v>53</v>
      </c>
      <c r="E65">
        <f>(Таблица1[[#This Row],[Close]]-B64)/B64</f>
        <v>-1.1127596439169139E-2</v>
      </c>
    </row>
    <row r="66" spans="1:5" x14ac:dyDescent="0.35">
      <c r="A66" s="8">
        <v>42180</v>
      </c>
      <c r="B66">
        <v>66.05</v>
      </c>
      <c r="C66">
        <v>295200</v>
      </c>
      <c r="D66" t="s">
        <v>53</v>
      </c>
      <c r="E66">
        <f>(Таблица1[[#This Row],[Close]]-B65)/B65</f>
        <v>-9.002250562640788E-3</v>
      </c>
    </row>
    <row r="67" spans="1:5" x14ac:dyDescent="0.35">
      <c r="A67" s="8">
        <v>42181</v>
      </c>
      <c r="B67">
        <v>66.75</v>
      </c>
      <c r="C67">
        <v>488300</v>
      </c>
      <c r="D67" t="s">
        <v>53</v>
      </c>
      <c r="E67">
        <f>(Таблица1[[#This Row],[Close]]-B66)/B66</f>
        <v>1.0598031794095426E-2</v>
      </c>
    </row>
    <row r="68" spans="1:5" x14ac:dyDescent="0.35">
      <c r="A68" s="8">
        <v>42184</v>
      </c>
      <c r="B68">
        <v>65.33</v>
      </c>
      <c r="C68">
        <v>468400</v>
      </c>
      <c r="D68" t="s">
        <v>53</v>
      </c>
      <c r="E68">
        <f>(Таблица1[[#This Row],[Close]]-B67)/B67</f>
        <v>-2.1273408239700399E-2</v>
      </c>
    </row>
    <row r="69" spans="1:5" x14ac:dyDescent="0.35">
      <c r="A69" s="8">
        <v>42185</v>
      </c>
      <c r="B69">
        <v>65.73</v>
      </c>
      <c r="C69">
        <v>522600</v>
      </c>
      <c r="D69" t="s">
        <v>53</v>
      </c>
      <c r="E69">
        <f>(Таблица1[[#This Row],[Close]]-B68)/B68</f>
        <v>6.1227613653758719E-3</v>
      </c>
    </row>
    <row r="70" spans="1:5" x14ac:dyDescent="0.35">
      <c r="A70" s="8">
        <v>42186</v>
      </c>
      <c r="B70">
        <v>66.16</v>
      </c>
      <c r="C70">
        <v>516000</v>
      </c>
      <c r="D70" t="s">
        <v>53</v>
      </c>
      <c r="E70">
        <f>(Таблица1[[#This Row],[Close]]-B69)/B69</f>
        <v>6.541913890156589E-3</v>
      </c>
    </row>
    <row r="71" spans="1:5" x14ac:dyDescent="0.35">
      <c r="A71" s="8">
        <v>42187</v>
      </c>
      <c r="B71">
        <v>65.209999999999994</v>
      </c>
      <c r="C71">
        <v>336400</v>
      </c>
      <c r="D71" t="s">
        <v>53</v>
      </c>
      <c r="E71">
        <f>(Таблица1[[#This Row],[Close]]-B70)/B70</f>
        <v>-1.4359129383313223E-2</v>
      </c>
    </row>
    <row r="72" spans="1:5" x14ac:dyDescent="0.35">
      <c r="A72" s="8">
        <v>42191</v>
      </c>
      <c r="B72">
        <v>65.7</v>
      </c>
      <c r="C72">
        <v>488500</v>
      </c>
      <c r="D72" t="s">
        <v>53</v>
      </c>
      <c r="E72">
        <f>(Таблица1[[#This Row],[Close]]-B71)/B71</f>
        <v>7.5141849409601155E-3</v>
      </c>
    </row>
    <row r="73" spans="1:5" x14ac:dyDescent="0.35">
      <c r="A73" s="8">
        <v>42192</v>
      </c>
      <c r="B73">
        <v>65.680000000000007</v>
      </c>
      <c r="C73">
        <v>615600</v>
      </c>
      <c r="D73" t="s">
        <v>53</v>
      </c>
      <c r="E73">
        <f>(Таблица1[[#This Row],[Close]]-B72)/B72</f>
        <v>-3.0441400304407945E-4</v>
      </c>
    </row>
    <row r="74" spans="1:5" x14ac:dyDescent="0.35">
      <c r="A74" s="8">
        <v>42193</v>
      </c>
      <c r="B74">
        <v>64.39</v>
      </c>
      <c r="C74">
        <v>512300</v>
      </c>
      <c r="D74" t="s">
        <v>53</v>
      </c>
      <c r="E74">
        <f>(Таблица1[[#This Row],[Close]]-B73)/B73</f>
        <v>-1.9640682095006183E-2</v>
      </c>
    </row>
    <row r="75" spans="1:5" x14ac:dyDescent="0.35">
      <c r="A75" s="8">
        <v>42194</v>
      </c>
      <c r="B75">
        <v>65.72</v>
      </c>
      <c r="C75">
        <v>743900</v>
      </c>
      <c r="D75" t="s">
        <v>53</v>
      </c>
      <c r="E75">
        <f>(Таблица1[[#This Row],[Close]]-B74)/B74</f>
        <v>2.0655381270383574E-2</v>
      </c>
    </row>
    <row r="76" spans="1:5" x14ac:dyDescent="0.35">
      <c r="A76" s="8">
        <v>42195</v>
      </c>
      <c r="B76">
        <v>68.040000000000006</v>
      </c>
      <c r="C76">
        <v>583700</v>
      </c>
      <c r="D76" t="s">
        <v>53</v>
      </c>
      <c r="E76">
        <f>(Таблица1[[#This Row],[Close]]-B75)/B75</f>
        <v>3.5301278149726223E-2</v>
      </c>
    </row>
    <row r="77" spans="1:5" x14ac:dyDescent="0.35">
      <c r="A77" s="8">
        <v>42198</v>
      </c>
      <c r="B77">
        <v>67.91</v>
      </c>
      <c r="C77">
        <v>330300</v>
      </c>
      <c r="D77" t="s">
        <v>53</v>
      </c>
      <c r="E77">
        <f>(Таблица1[[#This Row],[Close]]-B76)/B76</f>
        <v>-1.9106407995298303E-3</v>
      </c>
    </row>
    <row r="78" spans="1:5" x14ac:dyDescent="0.35">
      <c r="A78" s="8">
        <v>42199</v>
      </c>
      <c r="B78">
        <v>69.02</v>
      </c>
      <c r="C78">
        <v>619200</v>
      </c>
      <c r="D78" t="s">
        <v>53</v>
      </c>
      <c r="E78">
        <f>(Таблица1[[#This Row],[Close]]-B77)/B77</f>
        <v>1.6345162715358554E-2</v>
      </c>
    </row>
    <row r="79" spans="1:5" x14ac:dyDescent="0.35">
      <c r="A79" s="8">
        <v>42200</v>
      </c>
      <c r="B79">
        <v>67.55</v>
      </c>
      <c r="C79">
        <v>820300</v>
      </c>
      <c r="D79" t="s">
        <v>53</v>
      </c>
      <c r="E79">
        <f>(Таблица1[[#This Row],[Close]]-B78)/B78</f>
        <v>-2.1298174442190655E-2</v>
      </c>
    </row>
    <row r="80" spans="1:5" x14ac:dyDescent="0.35">
      <c r="A80" s="8">
        <v>42201</v>
      </c>
      <c r="B80">
        <v>68.84</v>
      </c>
      <c r="C80">
        <v>288100</v>
      </c>
      <c r="D80" t="s">
        <v>53</v>
      </c>
      <c r="E80">
        <f>(Таблица1[[#This Row],[Close]]-B79)/B79</f>
        <v>1.9096965210954941E-2</v>
      </c>
    </row>
    <row r="81" spans="1:5" x14ac:dyDescent="0.35">
      <c r="A81" s="8">
        <v>42202</v>
      </c>
      <c r="B81">
        <v>72.33</v>
      </c>
      <c r="C81">
        <v>814300</v>
      </c>
      <c r="D81" t="s">
        <v>53</v>
      </c>
      <c r="E81">
        <f>(Таблица1[[#This Row],[Close]]-B80)/B80</f>
        <v>5.0697269029633854E-2</v>
      </c>
    </row>
    <row r="82" spans="1:5" x14ac:dyDescent="0.35">
      <c r="A82" s="8">
        <v>42205</v>
      </c>
      <c r="B82">
        <v>72.12</v>
      </c>
      <c r="C82">
        <v>413300</v>
      </c>
      <c r="D82" t="s">
        <v>53</v>
      </c>
      <c r="E82">
        <f>(Таблица1[[#This Row],[Close]]-B81)/B81</f>
        <v>-2.9033596018248824E-3</v>
      </c>
    </row>
    <row r="83" spans="1:5" x14ac:dyDescent="0.35">
      <c r="A83" s="8">
        <v>42206</v>
      </c>
      <c r="B83">
        <v>75.58</v>
      </c>
      <c r="C83">
        <v>1083600</v>
      </c>
      <c r="D83" t="s">
        <v>53</v>
      </c>
      <c r="E83">
        <f>(Таблица1[[#This Row],[Close]]-B82)/B82</f>
        <v>4.7975596228507951E-2</v>
      </c>
    </row>
    <row r="84" spans="1:5" x14ac:dyDescent="0.35">
      <c r="A84" s="8">
        <v>42207</v>
      </c>
      <c r="B84">
        <v>75.180000000000007</v>
      </c>
      <c r="C84">
        <v>709800</v>
      </c>
      <c r="D84" t="s">
        <v>53</v>
      </c>
      <c r="E84">
        <f>(Таблица1[[#This Row],[Close]]-B83)/B83</f>
        <v>-5.2924053982533938E-3</v>
      </c>
    </row>
    <row r="85" spans="1:5" x14ac:dyDescent="0.35">
      <c r="A85" s="8">
        <v>42208</v>
      </c>
      <c r="B85">
        <v>73.19</v>
      </c>
      <c r="C85">
        <v>529700</v>
      </c>
      <c r="D85" t="s">
        <v>53</v>
      </c>
      <c r="E85">
        <f>(Таблица1[[#This Row],[Close]]-B84)/B84</f>
        <v>-2.6469805799414856E-2</v>
      </c>
    </row>
    <row r="86" spans="1:5" x14ac:dyDescent="0.35">
      <c r="A86" s="8">
        <v>42209</v>
      </c>
      <c r="B86">
        <v>73.099999999999994</v>
      </c>
      <c r="C86">
        <v>581400</v>
      </c>
      <c r="D86" t="s">
        <v>53</v>
      </c>
      <c r="E86">
        <f>(Таблица1[[#This Row],[Close]]-B85)/B85</f>
        <v>-1.2296761852712585E-3</v>
      </c>
    </row>
    <row r="87" spans="1:5" x14ac:dyDescent="0.35">
      <c r="A87" s="8">
        <v>42212</v>
      </c>
      <c r="B87">
        <v>72.72</v>
      </c>
      <c r="C87">
        <v>525500</v>
      </c>
      <c r="D87" t="s">
        <v>53</v>
      </c>
      <c r="E87">
        <f>(Таблица1[[#This Row],[Close]]-B86)/B86</f>
        <v>-5.1983584131326333E-3</v>
      </c>
    </row>
    <row r="88" spans="1:5" x14ac:dyDescent="0.35">
      <c r="A88" s="8">
        <v>42213</v>
      </c>
      <c r="B88">
        <v>74.12</v>
      </c>
      <c r="C88">
        <v>562100</v>
      </c>
      <c r="D88" t="s">
        <v>53</v>
      </c>
      <c r="E88">
        <f>(Таблица1[[#This Row],[Close]]-B87)/B87</f>
        <v>1.925192519251933E-2</v>
      </c>
    </row>
    <row r="89" spans="1:5" x14ac:dyDescent="0.35">
      <c r="A89" s="8">
        <v>42214</v>
      </c>
      <c r="B89">
        <v>75.62</v>
      </c>
      <c r="C89">
        <v>694100</v>
      </c>
      <c r="D89" t="s">
        <v>53</v>
      </c>
      <c r="E89">
        <f>(Таблица1[[#This Row],[Close]]-B88)/B88</f>
        <v>2.0237452779276847E-2</v>
      </c>
    </row>
    <row r="90" spans="1:5" x14ac:dyDescent="0.35">
      <c r="A90" s="8">
        <v>42215</v>
      </c>
      <c r="B90">
        <v>77.260000000000005</v>
      </c>
      <c r="C90">
        <v>918400</v>
      </c>
      <c r="D90" t="s">
        <v>53</v>
      </c>
      <c r="E90">
        <f>(Таблица1[[#This Row],[Close]]-B89)/B89</f>
        <v>2.1687384289870409E-2</v>
      </c>
    </row>
    <row r="91" spans="1:5" x14ac:dyDescent="0.35">
      <c r="A91" s="8">
        <v>42216</v>
      </c>
      <c r="B91">
        <v>77.459999999999994</v>
      </c>
      <c r="C91">
        <v>922300</v>
      </c>
      <c r="D91" t="s">
        <v>53</v>
      </c>
      <c r="E91">
        <f>(Таблица1[[#This Row],[Close]]-B90)/B90</f>
        <v>2.5886616619206397E-3</v>
      </c>
    </row>
    <row r="92" spans="1:5" x14ac:dyDescent="0.35">
      <c r="A92" s="8">
        <v>42219</v>
      </c>
      <c r="B92">
        <v>77.400000000000006</v>
      </c>
      <c r="C92">
        <v>926000</v>
      </c>
      <c r="D92" t="s">
        <v>53</v>
      </c>
      <c r="E92">
        <f>(Таблица1[[#This Row],[Close]]-B91)/B91</f>
        <v>-7.7459333849713491E-4</v>
      </c>
    </row>
    <row r="93" spans="1:5" x14ac:dyDescent="0.35">
      <c r="A93" s="8">
        <v>42220</v>
      </c>
      <c r="B93">
        <v>88.8</v>
      </c>
      <c r="C93">
        <v>2864100</v>
      </c>
      <c r="D93" t="s">
        <v>53</v>
      </c>
      <c r="E93">
        <f>(Таблица1[[#This Row],[Close]]-B92)/B92</f>
        <v>0.14728682170542623</v>
      </c>
    </row>
    <row r="94" spans="1:5" x14ac:dyDescent="0.35">
      <c r="A94" s="8">
        <v>42221</v>
      </c>
      <c r="B94">
        <v>92.89</v>
      </c>
      <c r="C94">
        <v>1440100</v>
      </c>
      <c r="D94" t="s">
        <v>53</v>
      </c>
      <c r="E94">
        <f>(Таблица1[[#This Row],[Close]]-B93)/B93</f>
        <v>4.6058558558558602E-2</v>
      </c>
    </row>
    <row r="95" spans="1:5" x14ac:dyDescent="0.35">
      <c r="A95" s="8">
        <v>42222</v>
      </c>
      <c r="B95">
        <v>94.32</v>
      </c>
      <c r="C95">
        <v>1636700</v>
      </c>
      <c r="D95" t="s">
        <v>53</v>
      </c>
      <c r="E95">
        <f>(Таблица1[[#This Row],[Close]]-B94)/B94</f>
        <v>1.5394552696737998E-2</v>
      </c>
    </row>
    <row r="96" spans="1:5" x14ac:dyDescent="0.35">
      <c r="A96" s="8">
        <v>42223</v>
      </c>
      <c r="B96">
        <v>95.68</v>
      </c>
      <c r="C96">
        <v>1021000</v>
      </c>
      <c r="D96" t="s">
        <v>53</v>
      </c>
      <c r="E96">
        <f>(Таблица1[[#This Row],[Close]]-B95)/B95</f>
        <v>1.4418999151823726E-2</v>
      </c>
    </row>
    <row r="97" spans="1:5" x14ac:dyDescent="0.35">
      <c r="A97" s="8">
        <v>42226</v>
      </c>
      <c r="B97">
        <v>95.57</v>
      </c>
      <c r="C97">
        <v>1374700</v>
      </c>
      <c r="D97" t="s">
        <v>53</v>
      </c>
      <c r="E97">
        <f>(Таблица1[[#This Row],[Close]]-B96)/B96</f>
        <v>-1.1496655518396074E-3</v>
      </c>
    </row>
    <row r="98" spans="1:5" x14ac:dyDescent="0.35">
      <c r="A98" s="8">
        <v>42227</v>
      </c>
      <c r="B98">
        <v>100.95</v>
      </c>
      <c r="C98">
        <v>1371300</v>
      </c>
      <c r="D98" t="s">
        <v>53</v>
      </c>
      <c r="E98">
        <f>(Таблица1[[#This Row],[Close]]-B97)/B97</f>
        <v>5.6293816051062151E-2</v>
      </c>
    </row>
    <row r="99" spans="1:5" x14ac:dyDescent="0.35">
      <c r="A99" s="8">
        <v>42228</v>
      </c>
      <c r="B99">
        <v>100.65</v>
      </c>
      <c r="C99">
        <v>1218100</v>
      </c>
      <c r="D99" t="s">
        <v>53</v>
      </c>
      <c r="E99">
        <f>(Таблица1[[#This Row],[Close]]-B98)/B98</f>
        <v>-2.9717682020802094E-3</v>
      </c>
    </row>
    <row r="100" spans="1:5" x14ac:dyDescent="0.35">
      <c r="A100" s="8">
        <v>42229</v>
      </c>
      <c r="B100">
        <v>105.75</v>
      </c>
      <c r="C100">
        <v>1889800</v>
      </c>
      <c r="D100" t="s">
        <v>53</v>
      </c>
      <c r="E100">
        <f>(Таблица1[[#This Row],[Close]]-B99)/B99</f>
        <v>5.0670640834575204E-2</v>
      </c>
    </row>
    <row r="101" spans="1:5" x14ac:dyDescent="0.35">
      <c r="A101" s="8">
        <v>42230</v>
      </c>
      <c r="B101">
        <v>103.92</v>
      </c>
      <c r="C101">
        <v>1033700</v>
      </c>
      <c r="D101" t="s">
        <v>53</v>
      </c>
      <c r="E101">
        <f>(Таблица1[[#This Row],[Close]]-B100)/B100</f>
        <v>-1.7304964539007078E-2</v>
      </c>
    </row>
    <row r="102" spans="1:5" x14ac:dyDescent="0.35">
      <c r="A102" s="8">
        <v>42233</v>
      </c>
      <c r="B102">
        <v>106.45</v>
      </c>
      <c r="C102">
        <v>723800</v>
      </c>
      <c r="D102" t="s">
        <v>53</v>
      </c>
      <c r="E102">
        <f>(Таблица1[[#This Row],[Close]]-B101)/B101</f>
        <v>2.4345650500384921E-2</v>
      </c>
    </row>
    <row r="103" spans="1:5" x14ac:dyDescent="0.35">
      <c r="A103" s="8">
        <v>42234</v>
      </c>
      <c r="B103">
        <v>104.93</v>
      </c>
      <c r="C103">
        <v>689600</v>
      </c>
      <c r="D103" t="s">
        <v>53</v>
      </c>
      <c r="E103">
        <f>(Таблица1[[#This Row],[Close]]-B102)/B102</f>
        <v>-1.4279004227336739E-2</v>
      </c>
    </row>
    <row r="104" spans="1:5" x14ac:dyDescent="0.35">
      <c r="A104" s="8">
        <v>42235</v>
      </c>
      <c r="B104">
        <v>104.55</v>
      </c>
      <c r="C104">
        <v>805300</v>
      </c>
      <c r="D104" t="s">
        <v>53</v>
      </c>
      <c r="E104">
        <f>(Таблица1[[#This Row],[Close]]-B103)/B103</f>
        <v>-3.6214619269990434E-3</v>
      </c>
    </row>
    <row r="105" spans="1:5" x14ac:dyDescent="0.35">
      <c r="A105" s="8">
        <v>42236</v>
      </c>
      <c r="B105">
        <v>102.19</v>
      </c>
      <c r="C105">
        <v>702300</v>
      </c>
      <c r="D105" t="s">
        <v>53</v>
      </c>
      <c r="E105">
        <f>(Таблица1[[#This Row],[Close]]-B104)/B104</f>
        <v>-2.2572931611669053E-2</v>
      </c>
    </row>
    <row r="106" spans="1:5" x14ac:dyDescent="0.35">
      <c r="A106" s="8">
        <v>42237</v>
      </c>
      <c r="B106">
        <v>97.08</v>
      </c>
      <c r="C106">
        <v>1388700</v>
      </c>
      <c r="D106" t="s">
        <v>53</v>
      </c>
      <c r="E106">
        <f>(Таблица1[[#This Row],[Close]]-B105)/B105</f>
        <v>-5.0004892846658183E-2</v>
      </c>
    </row>
    <row r="107" spans="1:5" x14ac:dyDescent="0.35">
      <c r="A107" s="8">
        <v>42240</v>
      </c>
      <c r="B107">
        <v>94.57</v>
      </c>
      <c r="C107">
        <v>1405800</v>
      </c>
      <c r="D107" t="s">
        <v>53</v>
      </c>
      <c r="E107">
        <f>(Таблица1[[#This Row],[Close]]-B106)/B106</f>
        <v>-2.5854964977338329E-2</v>
      </c>
    </row>
    <row r="108" spans="1:5" x14ac:dyDescent="0.35">
      <c r="A108" s="8">
        <v>42241</v>
      </c>
      <c r="B108">
        <v>93.88</v>
      </c>
      <c r="C108">
        <v>732300</v>
      </c>
      <c r="D108" t="s">
        <v>53</v>
      </c>
      <c r="E108">
        <f>(Таблица1[[#This Row],[Close]]-B107)/B107</f>
        <v>-7.2961827217933569E-3</v>
      </c>
    </row>
    <row r="109" spans="1:5" x14ac:dyDescent="0.35">
      <c r="A109" s="8">
        <v>42242</v>
      </c>
      <c r="B109">
        <v>97.29</v>
      </c>
      <c r="C109">
        <v>613700</v>
      </c>
      <c r="D109" t="s">
        <v>53</v>
      </c>
      <c r="E109">
        <f>(Таблица1[[#This Row],[Close]]-B108)/B108</f>
        <v>3.6322965487856955E-2</v>
      </c>
    </row>
    <row r="110" spans="1:5" x14ac:dyDescent="0.35">
      <c r="A110" s="8">
        <v>42243</v>
      </c>
      <c r="B110">
        <v>98.2</v>
      </c>
      <c r="C110">
        <v>623700</v>
      </c>
      <c r="D110" t="s">
        <v>53</v>
      </c>
      <c r="E110">
        <f>(Таблица1[[#This Row],[Close]]-B109)/B109</f>
        <v>9.3534792887243964E-3</v>
      </c>
    </row>
    <row r="111" spans="1:5" x14ac:dyDescent="0.35">
      <c r="A111" s="8">
        <v>42244</v>
      </c>
      <c r="B111">
        <v>98.23</v>
      </c>
      <c r="C111">
        <v>498500</v>
      </c>
      <c r="D111" t="s">
        <v>53</v>
      </c>
      <c r="E111">
        <f>(Таблица1[[#This Row],[Close]]-B110)/B110</f>
        <v>3.0549898167007267E-4</v>
      </c>
    </row>
    <row r="112" spans="1:5" x14ac:dyDescent="0.35">
      <c r="A112" s="8">
        <v>42247</v>
      </c>
      <c r="B112">
        <v>95.9</v>
      </c>
      <c r="C112">
        <v>500800</v>
      </c>
      <c r="D112" t="s">
        <v>53</v>
      </c>
      <c r="E112">
        <f>(Таблица1[[#This Row],[Close]]-B111)/B111</f>
        <v>-2.3719841189046097E-2</v>
      </c>
    </row>
    <row r="113" spans="1:5" x14ac:dyDescent="0.35">
      <c r="A113" s="8">
        <v>42248</v>
      </c>
      <c r="B113">
        <v>92.78</v>
      </c>
      <c r="C113">
        <v>651500</v>
      </c>
      <c r="D113" t="s">
        <v>53</v>
      </c>
      <c r="E113">
        <f>(Таблица1[[#This Row],[Close]]-B112)/B112</f>
        <v>-3.2533889468196082E-2</v>
      </c>
    </row>
    <row r="114" spans="1:5" x14ac:dyDescent="0.35">
      <c r="A114" s="8">
        <v>42249</v>
      </c>
      <c r="B114">
        <v>95.61</v>
      </c>
      <c r="C114">
        <v>699300</v>
      </c>
      <c r="D114" t="s">
        <v>53</v>
      </c>
      <c r="E114">
        <f>(Таблица1[[#This Row],[Close]]-B113)/B113</f>
        <v>3.0502263418840249E-2</v>
      </c>
    </row>
    <row r="115" spans="1:5" x14ac:dyDescent="0.35">
      <c r="A115" s="8">
        <v>42250</v>
      </c>
      <c r="B115">
        <v>94.16</v>
      </c>
      <c r="C115">
        <v>563900</v>
      </c>
      <c r="D115" t="s">
        <v>53</v>
      </c>
      <c r="E115">
        <f>(Таблица1[[#This Row],[Close]]-B114)/B114</f>
        <v>-1.5165777638322381E-2</v>
      </c>
    </row>
    <row r="116" spans="1:5" x14ac:dyDescent="0.35">
      <c r="A116" s="8">
        <v>42251</v>
      </c>
      <c r="B116">
        <v>93.82</v>
      </c>
      <c r="C116">
        <v>438500</v>
      </c>
      <c r="D116" t="s">
        <v>53</v>
      </c>
      <c r="E116">
        <f>(Таблица1[[#This Row],[Close]]-B115)/B115</f>
        <v>-3.6108751062022453E-3</v>
      </c>
    </row>
    <row r="117" spans="1:5" x14ac:dyDescent="0.35">
      <c r="A117" s="8">
        <v>42255</v>
      </c>
      <c r="B117">
        <v>96.2</v>
      </c>
      <c r="C117">
        <v>522500</v>
      </c>
      <c r="D117" t="s">
        <v>53</v>
      </c>
      <c r="E117">
        <f>(Таблица1[[#This Row],[Close]]-B116)/B116</f>
        <v>2.5367725431677784E-2</v>
      </c>
    </row>
    <row r="118" spans="1:5" x14ac:dyDescent="0.35">
      <c r="A118" s="8">
        <v>42256</v>
      </c>
      <c r="B118">
        <v>94.17</v>
      </c>
      <c r="C118">
        <v>476000</v>
      </c>
      <c r="D118" t="s">
        <v>53</v>
      </c>
      <c r="E118">
        <f>(Таблица1[[#This Row],[Close]]-B117)/B117</f>
        <v>-2.1101871101871113E-2</v>
      </c>
    </row>
    <row r="119" spans="1:5" x14ac:dyDescent="0.35">
      <c r="A119" s="8">
        <v>42257</v>
      </c>
      <c r="B119">
        <v>95.37</v>
      </c>
      <c r="C119">
        <v>299900</v>
      </c>
      <c r="D119" t="s">
        <v>53</v>
      </c>
      <c r="E119">
        <f>(Таблица1[[#This Row],[Close]]-B118)/B118</f>
        <v>1.2742911755336124E-2</v>
      </c>
    </row>
    <row r="120" spans="1:5" x14ac:dyDescent="0.35">
      <c r="A120" s="8">
        <v>42258</v>
      </c>
      <c r="B120">
        <v>95.57</v>
      </c>
      <c r="C120">
        <v>345000</v>
      </c>
      <c r="D120" t="s">
        <v>53</v>
      </c>
      <c r="E120">
        <f>(Таблица1[[#This Row],[Close]]-B119)/B119</f>
        <v>2.0970955227009396E-3</v>
      </c>
    </row>
    <row r="121" spans="1:5" x14ac:dyDescent="0.35">
      <c r="A121" s="8">
        <v>42261</v>
      </c>
      <c r="B121">
        <v>96.68</v>
      </c>
      <c r="C121">
        <v>448000</v>
      </c>
      <c r="D121" t="s">
        <v>53</v>
      </c>
      <c r="E121">
        <f>(Таблица1[[#This Row],[Close]]-B120)/B120</f>
        <v>1.1614523385999935E-2</v>
      </c>
    </row>
    <row r="122" spans="1:5" x14ac:dyDescent="0.35">
      <c r="A122" s="8">
        <v>42262</v>
      </c>
      <c r="B122">
        <v>100.29</v>
      </c>
      <c r="C122">
        <v>648100</v>
      </c>
      <c r="D122" t="s">
        <v>53</v>
      </c>
      <c r="E122">
        <f>(Таблица1[[#This Row],[Close]]-B121)/B121</f>
        <v>3.733967728589159E-2</v>
      </c>
    </row>
    <row r="123" spans="1:5" x14ac:dyDescent="0.35">
      <c r="A123" s="8">
        <v>42263</v>
      </c>
      <c r="B123">
        <v>98.4</v>
      </c>
      <c r="C123">
        <v>543500</v>
      </c>
      <c r="D123" t="s">
        <v>53</v>
      </c>
      <c r="E123">
        <f>(Таблица1[[#This Row],[Close]]-B122)/B122</f>
        <v>-1.8845348489380801E-2</v>
      </c>
    </row>
    <row r="124" spans="1:5" x14ac:dyDescent="0.35">
      <c r="A124" s="8">
        <v>42264</v>
      </c>
      <c r="B124">
        <v>104.08</v>
      </c>
      <c r="C124">
        <v>864300</v>
      </c>
      <c r="D124" t="s">
        <v>53</v>
      </c>
      <c r="E124">
        <f>(Таблица1[[#This Row],[Close]]-B123)/B123</f>
        <v>5.7723577235772282E-2</v>
      </c>
    </row>
    <row r="125" spans="1:5" x14ac:dyDescent="0.35">
      <c r="A125" s="8">
        <v>42265</v>
      </c>
      <c r="B125">
        <v>104.18</v>
      </c>
      <c r="C125">
        <v>790200</v>
      </c>
      <c r="D125" t="s">
        <v>53</v>
      </c>
      <c r="E125">
        <f>(Таблица1[[#This Row],[Close]]-B124)/B124</f>
        <v>9.6079938508847546E-4</v>
      </c>
    </row>
    <row r="126" spans="1:5" x14ac:dyDescent="0.35">
      <c r="A126" s="8">
        <v>42268</v>
      </c>
      <c r="B126">
        <v>103.02</v>
      </c>
      <c r="C126">
        <v>755400</v>
      </c>
      <c r="D126" t="s">
        <v>53</v>
      </c>
      <c r="E126">
        <f>(Таблица1[[#This Row],[Close]]-B125)/B125</f>
        <v>-1.1134574774428975E-2</v>
      </c>
    </row>
    <row r="127" spans="1:5" x14ac:dyDescent="0.35">
      <c r="A127" s="8">
        <v>42269</v>
      </c>
      <c r="B127">
        <v>102.72</v>
      </c>
      <c r="C127">
        <v>436300</v>
      </c>
      <c r="D127" t="s">
        <v>53</v>
      </c>
      <c r="E127">
        <f>(Таблица1[[#This Row],[Close]]-B126)/B126</f>
        <v>-2.9120559114734729E-3</v>
      </c>
    </row>
    <row r="128" spans="1:5" x14ac:dyDescent="0.35">
      <c r="A128" s="8">
        <v>42270</v>
      </c>
      <c r="B128">
        <v>102.4</v>
      </c>
      <c r="C128">
        <v>580800</v>
      </c>
      <c r="D128" t="s">
        <v>53</v>
      </c>
      <c r="E128">
        <f>(Таблица1[[#This Row],[Close]]-B127)/B127</f>
        <v>-3.1152647975077217E-3</v>
      </c>
    </row>
    <row r="129" spans="1:5" x14ac:dyDescent="0.35">
      <c r="A129" s="8">
        <v>42271</v>
      </c>
      <c r="B129">
        <v>97.49</v>
      </c>
      <c r="C129">
        <v>832000</v>
      </c>
      <c r="D129" t="s">
        <v>53</v>
      </c>
      <c r="E129">
        <f>(Таблица1[[#This Row],[Close]]-B128)/B128</f>
        <v>-4.7949218750000105E-2</v>
      </c>
    </row>
    <row r="130" spans="1:5" x14ac:dyDescent="0.35">
      <c r="A130" s="8">
        <v>42272</v>
      </c>
      <c r="B130">
        <v>95.11</v>
      </c>
      <c r="C130">
        <v>776400</v>
      </c>
      <c r="D130" t="s">
        <v>53</v>
      </c>
      <c r="E130">
        <f>(Таблица1[[#This Row],[Close]]-B129)/B129</f>
        <v>-2.4412760283105916E-2</v>
      </c>
    </row>
    <row r="131" spans="1:5" x14ac:dyDescent="0.35">
      <c r="A131" s="8">
        <v>42275</v>
      </c>
      <c r="B131">
        <v>93.16</v>
      </c>
      <c r="C131">
        <v>1624100</v>
      </c>
      <c r="D131" t="s">
        <v>53</v>
      </c>
      <c r="E131">
        <f>(Таблица1[[#This Row],[Close]]-B130)/B130</f>
        <v>-2.0502575964672514E-2</v>
      </c>
    </row>
    <row r="132" spans="1:5" x14ac:dyDescent="0.35">
      <c r="A132" s="8">
        <v>42276</v>
      </c>
      <c r="B132">
        <v>89.03</v>
      </c>
      <c r="C132">
        <v>801300</v>
      </c>
      <c r="D132" t="s">
        <v>53</v>
      </c>
      <c r="E132">
        <f>(Таблица1[[#This Row],[Close]]-B131)/B131</f>
        <v>-4.4332331472735034E-2</v>
      </c>
    </row>
    <row r="133" spans="1:5" x14ac:dyDescent="0.35">
      <c r="A133" s="8">
        <v>42277</v>
      </c>
      <c r="B133">
        <v>92.76</v>
      </c>
      <c r="C133">
        <v>764900</v>
      </c>
      <c r="D133" t="s">
        <v>53</v>
      </c>
      <c r="E133">
        <f>(Таблица1[[#This Row],[Close]]-B132)/B132</f>
        <v>4.1895990115691381E-2</v>
      </c>
    </row>
    <row r="134" spans="1:5" x14ac:dyDescent="0.35">
      <c r="A134" s="8">
        <v>42278</v>
      </c>
      <c r="B134">
        <v>89.21</v>
      </c>
      <c r="C134">
        <v>613700</v>
      </c>
      <c r="D134" t="s">
        <v>53</v>
      </c>
      <c r="E134">
        <f>(Таблица1[[#This Row],[Close]]-B133)/B133</f>
        <v>-3.8270806382061352E-2</v>
      </c>
    </row>
    <row r="135" spans="1:5" x14ac:dyDescent="0.35">
      <c r="A135" s="8">
        <v>42279</v>
      </c>
      <c r="B135">
        <v>90.3</v>
      </c>
      <c r="C135">
        <v>702300</v>
      </c>
      <c r="D135" t="s">
        <v>53</v>
      </c>
      <c r="E135">
        <f>(Таблица1[[#This Row],[Close]]-B134)/B134</f>
        <v>1.221836117027243E-2</v>
      </c>
    </row>
    <row r="136" spans="1:5" x14ac:dyDescent="0.35">
      <c r="A136" s="8">
        <v>42282</v>
      </c>
      <c r="B136">
        <v>91.84</v>
      </c>
      <c r="C136">
        <v>533400</v>
      </c>
      <c r="D136" t="s">
        <v>53</v>
      </c>
      <c r="E136">
        <f>(Таблица1[[#This Row],[Close]]-B135)/B135</f>
        <v>1.7054263565891542E-2</v>
      </c>
    </row>
    <row r="137" spans="1:5" x14ac:dyDescent="0.35">
      <c r="A137" s="8">
        <v>42283</v>
      </c>
      <c r="B137">
        <v>83.71</v>
      </c>
      <c r="C137">
        <v>938800</v>
      </c>
      <c r="D137" t="s">
        <v>53</v>
      </c>
      <c r="E137">
        <f>(Таблица1[[#This Row],[Close]]-B136)/B136</f>
        <v>-8.8523519163763165E-2</v>
      </c>
    </row>
    <row r="138" spans="1:5" x14ac:dyDescent="0.35">
      <c r="A138" s="8">
        <v>42284</v>
      </c>
      <c r="B138">
        <v>84.96</v>
      </c>
      <c r="C138">
        <v>738600</v>
      </c>
      <c r="D138" t="s">
        <v>53</v>
      </c>
      <c r="E138">
        <f>(Таблица1[[#This Row],[Close]]-B137)/B137</f>
        <v>1.4932505077051727E-2</v>
      </c>
    </row>
    <row r="139" spans="1:5" x14ac:dyDescent="0.35">
      <c r="A139" s="8">
        <v>42285</v>
      </c>
      <c r="B139">
        <v>82.51</v>
      </c>
      <c r="C139">
        <v>1143800</v>
      </c>
      <c r="D139" t="s">
        <v>53</v>
      </c>
      <c r="E139">
        <f>(Таблица1[[#This Row],[Close]]-B138)/B138</f>
        <v>-2.883709981167595E-2</v>
      </c>
    </row>
    <row r="140" spans="1:5" x14ac:dyDescent="0.35">
      <c r="A140" s="8">
        <v>42286</v>
      </c>
      <c r="B140">
        <v>83.63</v>
      </c>
      <c r="C140">
        <v>587800</v>
      </c>
      <c r="D140" t="s">
        <v>53</v>
      </c>
      <c r="E140">
        <f>(Таблица1[[#This Row],[Close]]-B139)/B139</f>
        <v>1.3574112228820632E-2</v>
      </c>
    </row>
    <row r="141" spans="1:5" x14ac:dyDescent="0.35">
      <c r="A141" s="8">
        <v>42289</v>
      </c>
      <c r="B141">
        <v>82.98</v>
      </c>
      <c r="C141">
        <v>513200</v>
      </c>
      <c r="D141" t="s">
        <v>53</v>
      </c>
      <c r="E141">
        <f>(Таблица1[[#This Row],[Close]]-B140)/B140</f>
        <v>-7.772330503407766E-3</v>
      </c>
    </row>
    <row r="142" spans="1:5" x14ac:dyDescent="0.35">
      <c r="A142" s="8">
        <v>42290</v>
      </c>
      <c r="B142">
        <v>82.73</v>
      </c>
      <c r="C142">
        <v>465800</v>
      </c>
      <c r="D142" t="s">
        <v>53</v>
      </c>
      <c r="E142">
        <f>(Таблица1[[#This Row],[Close]]-B141)/B141</f>
        <v>-3.0127741624487829E-3</v>
      </c>
    </row>
    <row r="143" spans="1:5" x14ac:dyDescent="0.35">
      <c r="A143" s="8">
        <v>42291</v>
      </c>
      <c r="B143">
        <v>85.59</v>
      </c>
      <c r="C143">
        <v>1025700</v>
      </c>
      <c r="D143" t="s">
        <v>53</v>
      </c>
      <c r="E143">
        <f>(Таблица1[[#This Row],[Close]]-B142)/B142</f>
        <v>3.4570288891574992E-2</v>
      </c>
    </row>
    <row r="144" spans="1:5" x14ac:dyDescent="0.35">
      <c r="A144" s="8">
        <v>42292</v>
      </c>
      <c r="B144">
        <v>92.83</v>
      </c>
      <c r="C144">
        <v>1449800</v>
      </c>
      <c r="D144" t="s">
        <v>53</v>
      </c>
      <c r="E144">
        <f>(Таблица1[[#This Row],[Close]]-B143)/B143</f>
        <v>8.458932118238105E-2</v>
      </c>
    </row>
    <row r="145" spans="1:5" x14ac:dyDescent="0.35">
      <c r="A145" s="8">
        <v>42293</v>
      </c>
      <c r="B145">
        <v>93.11</v>
      </c>
      <c r="C145">
        <v>574800</v>
      </c>
      <c r="D145" t="s">
        <v>53</v>
      </c>
      <c r="E145">
        <f>(Таблица1[[#This Row],[Close]]-B144)/B144</f>
        <v>3.0162662932241855E-3</v>
      </c>
    </row>
    <row r="146" spans="1:5" x14ac:dyDescent="0.35">
      <c r="A146" s="8">
        <v>42296</v>
      </c>
      <c r="B146">
        <v>94.96</v>
      </c>
      <c r="C146">
        <v>566800</v>
      </c>
      <c r="D146" t="s">
        <v>53</v>
      </c>
      <c r="E146">
        <f>(Таблица1[[#This Row],[Close]]-B145)/B145</f>
        <v>1.9868972183438881E-2</v>
      </c>
    </row>
    <row r="147" spans="1:5" x14ac:dyDescent="0.35">
      <c r="A147" s="8">
        <v>42297</v>
      </c>
      <c r="B147">
        <v>94.42</v>
      </c>
      <c r="C147">
        <v>530100</v>
      </c>
      <c r="D147" t="s">
        <v>53</v>
      </c>
      <c r="E147">
        <f>(Таблица1[[#This Row],[Close]]-B146)/B146</f>
        <v>-5.6866048862678192E-3</v>
      </c>
    </row>
    <row r="148" spans="1:5" x14ac:dyDescent="0.35">
      <c r="A148" s="8">
        <v>42298</v>
      </c>
      <c r="B148">
        <v>93.54</v>
      </c>
      <c r="C148">
        <v>663000</v>
      </c>
      <c r="D148" t="s">
        <v>53</v>
      </c>
      <c r="E148">
        <f>(Таблица1[[#This Row],[Close]]-B147)/B147</f>
        <v>-9.3200593094682847E-3</v>
      </c>
    </row>
    <row r="149" spans="1:5" x14ac:dyDescent="0.35">
      <c r="A149" s="8">
        <v>42299</v>
      </c>
      <c r="B149">
        <v>87.76</v>
      </c>
      <c r="C149">
        <v>738800</v>
      </c>
      <c r="D149" t="s">
        <v>53</v>
      </c>
      <c r="E149">
        <f>(Таблица1[[#This Row],[Close]]-B148)/B148</f>
        <v>-6.1791746846268987E-2</v>
      </c>
    </row>
    <row r="150" spans="1:5" x14ac:dyDescent="0.35">
      <c r="A150" s="8">
        <v>42300</v>
      </c>
      <c r="B150">
        <v>92.76</v>
      </c>
      <c r="C150">
        <v>507200</v>
      </c>
      <c r="D150" t="s">
        <v>53</v>
      </c>
      <c r="E150">
        <f>(Таблица1[[#This Row],[Close]]-B149)/B149</f>
        <v>5.6973564266180492E-2</v>
      </c>
    </row>
    <row r="151" spans="1:5" x14ac:dyDescent="0.35">
      <c r="A151" s="8">
        <v>42303</v>
      </c>
      <c r="B151">
        <v>92.92</v>
      </c>
      <c r="C151">
        <v>328200</v>
      </c>
      <c r="D151" t="s">
        <v>53</v>
      </c>
      <c r="E151">
        <f>(Таблица1[[#This Row],[Close]]-B150)/B150</f>
        <v>1.724881414402723E-3</v>
      </c>
    </row>
    <row r="152" spans="1:5" x14ac:dyDescent="0.35">
      <c r="A152" s="8">
        <v>42304</v>
      </c>
      <c r="B152">
        <v>94.13</v>
      </c>
      <c r="C152">
        <v>461400</v>
      </c>
      <c r="D152" t="s">
        <v>53</v>
      </c>
      <c r="E152">
        <f>(Таблица1[[#This Row],[Close]]-B151)/B151</f>
        <v>1.3021954369349911E-2</v>
      </c>
    </row>
    <row r="153" spans="1:5" x14ac:dyDescent="0.35">
      <c r="A153" s="8">
        <v>42305</v>
      </c>
      <c r="B153">
        <v>98.58</v>
      </c>
      <c r="C153">
        <v>776100</v>
      </c>
      <c r="D153" t="s">
        <v>53</v>
      </c>
      <c r="E153">
        <f>(Таблица1[[#This Row],[Close]]-B152)/B152</f>
        <v>4.7275045150324053E-2</v>
      </c>
    </row>
    <row r="154" spans="1:5" x14ac:dyDescent="0.35">
      <c r="A154" s="8">
        <v>42306</v>
      </c>
      <c r="B154">
        <v>70.400000000000006</v>
      </c>
      <c r="C154">
        <v>6311200</v>
      </c>
      <c r="D154" t="s">
        <v>53</v>
      </c>
      <c r="E154">
        <f>(Таблица1[[#This Row],[Close]]-B153)/B153</f>
        <v>-0.28585920064921883</v>
      </c>
    </row>
    <row r="155" spans="1:5" x14ac:dyDescent="0.35">
      <c r="A155" s="8">
        <v>42307</v>
      </c>
      <c r="B155">
        <v>73.66</v>
      </c>
      <c r="C155">
        <v>1884500</v>
      </c>
      <c r="D155" t="s">
        <v>53</v>
      </c>
      <c r="E155">
        <f>(Таблица1[[#This Row],[Close]]-B154)/B154</f>
        <v>4.6306818181818046E-2</v>
      </c>
    </row>
    <row r="156" spans="1:5" x14ac:dyDescent="0.35">
      <c r="A156" s="8">
        <v>42310</v>
      </c>
      <c r="B156">
        <v>76.5</v>
      </c>
      <c r="C156">
        <v>1018700</v>
      </c>
      <c r="D156" t="s">
        <v>53</v>
      </c>
      <c r="E156">
        <f>(Таблица1[[#This Row],[Close]]-B155)/B155</f>
        <v>3.8555525386912891E-2</v>
      </c>
    </row>
    <row r="157" spans="1:5" x14ac:dyDescent="0.35">
      <c r="A157" s="8">
        <v>42311</v>
      </c>
      <c r="B157">
        <v>79.819999999999993</v>
      </c>
      <c r="C157">
        <v>1193800</v>
      </c>
      <c r="D157" t="s">
        <v>53</v>
      </c>
      <c r="E157">
        <f>(Таблица1[[#This Row],[Close]]-B156)/B156</f>
        <v>4.3398692810457426E-2</v>
      </c>
    </row>
    <row r="158" spans="1:5" x14ac:dyDescent="0.35">
      <c r="A158" s="8">
        <v>42312</v>
      </c>
      <c r="B158">
        <v>80.28</v>
      </c>
      <c r="C158">
        <v>930600</v>
      </c>
      <c r="D158" t="s">
        <v>53</v>
      </c>
      <c r="E158">
        <f>(Таблица1[[#This Row],[Close]]-B157)/B157</f>
        <v>5.7629666750188928E-3</v>
      </c>
    </row>
    <row r="159" spans="1:5" x14ac:dyDescent="0.35">
      <c r="A159" s="8">
        <v>42313</v>
      </c>
      <c r="B159">
        <v>81.61</v>
      </c>
      <c r="C159">
        <v>744000</v>
      </c>
      <c r="D159" t="s">
        <v>53</v>
      </c>
      <c r="E159">
        <f>(Таблица1[[#This Row],[Close]]-B158)/B158</f>
        <v>1.6567015445939193E-2</v>
      </c>
    </row>
    <row r="160" spans="1:5" x14ac:dyDescent="0.35">
      <c r="A160" s="8">
        <v>42314</v>
      </c>
      <c r="B160">
        <v>81.09</v>
      </c>
      <c r="C160">
        <v>770600</v>
      </c>
      <c r="D160" t="s">
        <v>53</v>
      </c>
      <c r="E160">
        <f>(Таблица1[[#This Row],[Close]]-B159)/B159</f>
        <v>-6.3717681656659236E-3</v>
      </c>
    </row>
    <row r="161" spans="1:5" x14ac:dyDescent="0.35">
      <c r="A161" s="8">
        <v>42317</v>
      </c>
      <c r="B161">
        <v>79.650000000000006</v>
      </c>
      <c r="C161">
        <v>466900</v>
      </c>
      <c r="D161" t="s">
        <v>53</v>
      </c>
      <c r="E161">
        <f>(Таблица1[[#This Row],[Close]]-B160)/B160</f>
        <v>-1.7758046614872337E-2</v>
      </c>
    </row>
    <row r="162" spans="1:5" x14ac:dyDescent="0.35">
      <c r="A162" s="8">
        <v>42318</v>
      </c>
      <c r="B162">
        <v>81.87</v>
      </c>
      <c r="C162">
        <v>578500</v>
      </c>
      <c r="D162" t="s">
        <v>53</v>
      </c>
      <c r="E162">
        <f>(Таблица1[[#This Row],[Close]]-B161)/B161</f>
        <v>2.7871939736346499E-2</v>
      </c>
    </row>
    <row r="163" spans="1:5" x14ac:dyDescent="0.35">
      <c r="A163" s="8">
        <v>42319</v>
      </c>
      <c r="B163">
        <v>79.73</v>
      </c>
      <c r="C163">
        <v>367500</v>
      </c>
      <c r="D163" t="s">
        <v>53</v>
      </c>
      <c r="E163">
        <f>(Таблица1[[#This Row],[Close]]-B162)/B162</f>
        <v>-2.6139000855014052E-2</v>
      </c>
    </row>
    <row r="164" spans="1:5" x14ac:dyDescent="0.35">
      <c r="A164" s="8">
        <v>42320</v>
      </c>
      <c r="B164">
        <v>79.36</v>
      </c>
      <c r="C164">
        <v>412600</v>
      </c>
      <c r="D164" t="s">
        <v>53</v>
      </c>
      <c r="E164">
        <f>(Таблица1[[#This Row],[Close]]-B163)/B163</f>
        <v>-4.6406622350433279E-3</v>
      </c>
    </row>
    <row r="165" spans="1:5" x14ac:dyDescent="0.35">
      <c r="A165" s="8">
        <v>42321</v>
      </c>
      <c r="B165">
        <v>80.12</v>
      </c>
      <c r="C165">
        <v>322300</v>
      </c>
      <c r="D165" t="s">
        <v>53</v>
      </c>
      <c r="E165">
        <f>(Таблица1[[#This Row],[Close]]-B164)/B164</f>
        <v>9.5766129032258708E-3</v>
      </c>
    </row>
    <row r="166" spans="1:5" x14ac:dyDescent="0.35">
      <c r="A166" s="8">
        <v>42324</v>
      </c>
      <c r="B166">
        <v>78.77</v>
      </c>
      <c r="C166">
        <v>493200</v>
      </c>
      <c r="D166" t="s">
        <v>53</v>
      </c>
      <c r="E166">
        <f>(Таблица1[[#This Row],[Close]]-B165)/B165</f>
        <v>-1.6849725411882281E-2</v>
      </c>
    </row>
    <row r="167" spans="1:5" x14ac:dyDescent="0.35">
      <c r="A167" s="8">
        <v>42325</v>
      </c>
      <c r="B167">
        <v>79.010000000000005</v>
      </c>
      <c r="C167">
        <v>434100</v>
      </c>
      <c r="D167" t="s">
        <v>53</v>
      </c>
      <c r="E167">
        <f>(Таблица1[[#This Row],[Close]]-B166)/B166</f>
        <v>3.0468452456520133E-3</v>
      </c>
    </row>
    <row r="168" spans="1:5" x14ac:dyDescent="0.35">
      <c r="A168" s="8">
        <v>42326</v>
      </c>
      <c r="B168">
        <v>78.790000000000006</v>
      </c>
      <c r="C168">
        <v>428400</v>
      </c>
      <c r="D168" t="s">
        <v>53</v>
      </c>
      <c r="E168">
        <f>(Таблица1[[#This Row],[Close]]-B167)/B167</f>
        <v>-2.7844576635868731E-3</v>
      </c>
    </row>
    <row r="169" spans="1:5" x14ac:dyDescent="0.35">
      <c r="A169" s="8">
        <v>42327</v>
      </c>
      <c r="B169">
        <v>78.19</v>
      </c>
      <c r="C169">
        <v>351500</v>
      </c>
      <c r="D169" t="s">
        <v>53</v>
      </c>
      <c r="E169">
        <f>(Таблица1[[#This Row],[Close]]-B168)/B168</f>
        <v>-7.6151795913188026E-3</v>
      </c>
    </row>
    <row r="170" spans="1:5" x14ac:dyDescent="0.35">
      <c r="A170" s="8">
        <v>42328</v>
      </c>
      <c r="B170">
        <v>81.239999999999995</v>
      </c>
      <c r="C170">
        <v>511200</v>
      </c>
      <c r="D170" t="s">
        <v>53</v>
      </c>
      <c r="E170">
        <f>(Таблица1[[#This Row],[Close]]-B169)/B169</f>
        <v>3.9007545721959296E-2</v>
      </c>
    </row>
    <row r="171" spans="1:5" x14ac:dyDescent="0.35">
      <c r="A171" s="8">
        <v>42331</v>
      </c>
      <c r="B171">
        <v>81.73</v>
      </c>
      <c r="C171">
        <v>306000</v>
      </c>
      <c r="D171" t="s">
        <v>53</v>
      </c>
      <c r="E171">
        <f>(Таблица1[[#This Row],[Close]]-B170)/B170</f>
        <v>6.0315115706549623E-3</v>
      </c>
    </row>
    <row r="172" spans="1:5" x14ac:dyDescent="0.35">
      <c r="A172" s="8">
        <v>42332</v>
      </c>
      <c r="B172">
        <v>81.5</v>
      </c>
      <c r="C172">
        <v>182400</v>
      </c>
      <c r="D172" t="s">
        <v>53</v>
      </c>
      <c r="E172">
        <f>(Таблица1[[#This Row],[Close]]-B171)/B171</f>
        <v>-2.8141441331213015E-3</v>
      </c>
    </row>
    <row r="173" spans="1:5" x14ac:dyDescent="0.35">
      <c r="A173" s="8">
        <v>42333</v>
      </c>
      <c r="B173">
        <v>82.08</v>
      </c>
      <c r="C173">
        <v>263200</v>
      </c>
      <c r="D173" t="s">
        <v>53</v>
      </c>
      <c r="E173">
        <f>(Таблица1[[#This Row],[Close]]-B172)/B172</f>
        <v>7.1165644171778935E-3</v>
      </c>
    </row>
    <row r="174" spans="1:5" x14ac:dyDescent="0.35">
      <c r="A174" s="8">
        <v>42335</v>
      </c>
      <c r="B174">
        <v>83.49</v>
      </c>
      <c r="C174">
        <v>170400</v>
      </c>
      <c r="D174" t="s">
        <v>53</v>
      </c>
      <c r="E174">
        <f>(Таблица1[[#This Row],[Close]]-B173)/B173</f>
        <v>1.7178362573099373E-2</v>
      </c>
    </row>
    <row r="175" spans="1:5" x14ac:dyDescent="0.35">
      <c r="A175" s="8">
        <v>42338</v>
      </c>
      <c r="B175">
        <v>81.569999999999993</v>
      </c>
      <c r="C175">
        <v>340000</v>
      </c>
      <c r="D175" t="s">
        <v>53</v>
      </c>
      <c r="E175">
        <f>(Таблица1[[#This Row],[Close]]-B174)/B174</f>
        <v>-2.2996766079770053E-2</v>
      </c>
    </row>
    <row r="176" spans="1:5" x14ac:dyDescent="0.35">
      <c r="A176" s="8">
        <v>42339</v>
      </c>
      <c r="B176">
        <v>83.84</v>
      </c>
      <c r="C176">
        <v>275300</v>
      </c>
      <c r="D176" t="s">
        <v>53</v>
      </c>
      <c r="E176">
        <f>(Таблица1[[#This Row],[Close]]-B175)/B175</f>
        <v>2.7828858649013244E-2</v>
      </c>
    </row>
    <row r="177" spans="1:5" x14ac:dyDescent="0.35">
      <c r="A177" s="8">
        <v>42340</v>
      </c>
      <c r="B177">
        <v>84.72</v>
      </c>
      <c r="C177">
        <v>601300</v>
      </c>
      <c r="D177" t="s">
        <v>53</v>
      </c>
      <c r="E177">
        <f>(Таблица1[[#This Row],[Close]]-B176)/B176</f>
        <v>1.0496183206106815E-2</v>
      </c>
    </row>
    <row r="178" spans="1:5" x14ac:dyDescent="0.35">
      <c r="A178" s="8">
        <v>42341</v>
      </c>
      <c r="B178">
        <v>79</v>
      </c>
      <c r="C178">
        <v>572800</v>
      </c>
      <c r="D178" t="s">
        <v>53</v>
      </c>
      <c r="E178">
        <f>(Таблица1[[#This Row],[Close]]-B177)/B177</f>
        <v>-6.7516525023607166E-2</v>
      </c>
    </row>
    <row r="179" spans="1:5" x14ac:dyDescent="0.35">
      <c r="A179" s="8">
        <v>42342</v>
      </c>
      <c r="B179">
        <v>80.5</v>
      </c>
      <c r="C179">
        <v>356400</v>
      </c>
      <c r="D179" t="s">
        <v>53</v>
      </c>
      <c r="E179">
        <f>(Таблица1[[#This Row],[Close]]-B178)/B178</f>
        <v>1.8987341772151899E-2</v>
      </c>
    </row>
    <row r="180" spans="1:5" x14ac:dyDescent="0.35">
      <c r="A180" s="8">
        <v>42345</v>
      </c>
      <c r="B180">
        <v>79.819999999999993</v>
      </c>
      <c r="C180">
        <v>346200</v>
      </c>
      <c r="D180" t="s">
        <v>53</v>
      </c>
      <c r="E180">
        <f>(Таблица1[[#This Row],[Close]]-B179)/B179</f>
        <v>-8.4472049689441834E-3</v>
      </c>
    </row>
    <row r="181" spans="1:5" x14ac:dyDescent="0.35">
      <c r="A181" s="8">
        <v>42346</v>
      </c>
      <c r="B181">
        <v>86.4</v>
      </c>
      <c r="C181">
        <v>901500</v>
      </c>
      <c r="D181" t="s">
        <v>53</v>
      </c>
      <c r="E181">
        <f>(Таблица1[[#This Row],[Close]]-B180)/B180</f>
        <v>8.2435479829616798E-2</v>
      </c>
    </row>
    <row r="182" spans="1:5" x14ac:dyDescent="0.35">
      <c r="A182" s="8">
        <v>42347</v>
      </c>
      <c r="B182">
        <v>82.78</v>
      </c>
      <c r="C182">
        <v>522700</v>
      </c>
      <c r="D182" t="s">
        <v>53</v>
      </c>
      <c r="E182">
        <f>(Таблица1[[#This Row],[Close]]-B181)/B181</f>
        <v>-4.1898148148148198E-2</v>
      </c>
    </row>
    <row r="183" spans="1:5" x14ac:dyDescent="0.35">
      <c r="A183" s="8">
        <v>42348</v>
      </c>
      <c r="B183">
        <v>84.63</v>
      </c>
      <c r="C183">
        <v>352400</v>
      </c>
      <c r="D183" t="s">
        <v>53</v>
      </c>
      <c r="E183">
        <f>(Таблица1[[#This Row],[Close]]-B182)/B182</f>
        <v>2.2348393331722571E-2</v>
      </c>
    </row>
    <row r="184" spans="1:5" x14ac:dyDescent="0.35">
      <c r="A184" s="8">
        <v>42349</v>
      </c>
      <c r="B184">
        <v>82.98</v>
      </c>
      <c r="C184">
        <v>448900</v>
      </c>
      <c r="D184" t="s">
        <v>53</v>
      </c>
      <c r="E184">
        <f>(Таблица1[[#This Row],[Close]]-B183)/B183</f>
        <v>-1.9496632399858108E-2</v>
      </c>
    </row>
    <row r="185" spans="1:5" x14ac:dyDescent="0.35">
      <c r="A185" s="8">
        <v>42352</v>
      </c>
      <c r="B185">
        <v>80.7</v>
      </c>
      <c r="C185">
        <v>345900</v>
      </c>
      <c r="D185" t="s">
        <v>53</v>
      </c>
      <c r="E185">
        <f>(Таблица1[[#This Row],[Close]]-B184)/B184</f>
        <v>-2.7476500361532912E-2</v>
      </c>
    </row>
    <row r="186" spans="1:5" x14ac:dyDescent="0.35">
      <c r="A186" s="8">
        <v>42353</v>
      </c>
      <c r="B186">
        <v>84.43</v>
      </c>
      <c r="C186">
        <v>373900</v>
      </c>
      <c r="D186" t="s">
        <v>53</v>
      </c>
      <c r="E186">
        <f>(Таблица1[[#This Row],[Close]]-B185)/B185</f>
        <v>4.6220570012391618E-2</v>
      </c>
    </row>
    <row r="187" spans="1:5" x14ac:dyDescent="0.35">
      <c r="A187" s="8">
        <v>42354</v>
      </c>
      <c r="B187">
        <v>86.54</v>
      </c>
      <c r="C187">
        <v>357200</v>
      </c>
      <c r="D187" t="s">
        <v>53</v>
      </c>
      <c r="E187">
        <f>(Таблица1[[#This Row],[Close]]-B186)/B186</f>
        <v>2.499111690157526E-2</v>
      </c>
    </row>
    <row r="188" spans="1:5" x14ac:dyDescent="0.35">
      <c r="A188" s="8">
        <v>42355</v>
      </c>
      <c r="B188">
        <v>85.67</v>
      </c>
      <c r="C188">
        <v>278200</v>
      </c>
      <c r="D188" t="s">
        <v>53</v>
      </c>
      <c r="E188">
        <f>(Таблица1[[#This Row],[Close]]-B187)/B187</f>
        <v>-1.0053154610584753E-2</v>
      </c>
    </row>
    <row r="189" spans="1:5" x14ac:dyDescent="0.35">
      <c r="A189" s="8">
        <v>42356</v>
      </c>
      <c r="B189">
        <v>87.6</v>
      </c>
      <c r="C189">
        <v>638700</v>
      </c>
      <c r="D189" t="s">
        <v>53</v>
      </c>
      <c r="E189">
        <f>(Таблица1[[#This Row],[Close]]-B188)/B188</f>
        <v>2.2528306291583897E-2</v>
      </c>
    </row>
    <row r="190" spans="1:5" x14ac:dyDescent="0.35">
      <c r="A190" s="8">
        <v>42359</v>
      </c>
      <c r="B190">
        <v>88.32</v>
      </c>
      <c r="C190">
        <v>423900</v>
      </c>
      <c r="D190" t="s">
        <v>53</v>
      </c>
      <c r="E190">
        <f>(Таблица1[[#This Row],[Close]]-B189)/B189</f>
        <v>8.2191780821917679E-3</v>
      </c>
    </row>
    <row r="191" spans="1:5" x14ac:dyDescent="0.35">
      <c r="A191" s="8">
        <v>42360</v>
      </c>
      <c r="B191">
        <v>87.68</v>
      </c>
      <c r="C191">
        <v>313100</v>
      </c>
      <c r="D191" t="s">
        <v>53</v>
      </c>
      <c r="E191">
        <f>(Таблица1[[#This Row],[Close]]-B190)/B190</f>
        <v>-7.2463768115940486E-3</v>
      </c>
    </row>
    <row r="192" spans="1:5" x14ac:dyDescent="0.35">
      <c r="A192" s="8">
        <v>42361</v>
      </c>
      <c r="B192">
        <v>88.25</v>
      </c>
      <c r="C192">
        <v>302600</v>
      </c>
      <c r="D192" t="s">
        <v>53</v>
      </c>
      <c r="E192">
        <f>(Таблица1[[#This Row],[Close]]-B191)/B191</f>
        <v>6.5009124087590459E-3</v>
      </c>
    </row>
    <row r="193" spans="1:5" x14ac:dyDescent="0.35">
      <c r="A193" s="8">
        <v>42362</v>
      </c>
      <c r="B193">
        <v>90.33</v>
      </c>
      <c r="C193">
        <v>203600</v>
      </c>
      <c r="D193" t="s">
        <v>53</v>
      </c>
      <c r="E193">
        <f>(Таблица1[[#This Row],[Close]]-B192)/B192</f>
        <v>2.3569405099150124E-2</v>
      </c>
    </row>
    <row r="194" spans="1:5" x14ac:dyDescent="0.35">
      <c r="A194" s="8">
        <v>42366</v>
      </c>
      <c r="B194">
        <v>88.97</v>
      </c>
      <c r="C194">
        <v>288400</v>
      </c>
      <c r="D194" t="s">
        <v>53</v>
      </c>
      <c r="E194">
        <f>(Таблица1[[#This Row],[Close]]-B193)/B193</f>
        <v>-1.5055906121997116E-2</v>
      </c>
    </row>
    <row r="195" spans="1:5" x14ac:dyDescent="0.35">
      <c r="A195" s="8">
        <v>42367</v>
      </c>
      <c r="B195">
        <v>92.83</v>
      </c>
      <c r="C195">
        <v>321100</v>
      </c>
      <c r="D195" t="s">
        <v>53</v>
      </c>
      <c r="E195">
        <f>(Таблица1[[#This Row],[Close]]-B194)/B194</f>
        <v>4.3385410812633467E-2</v>
      </c>
    </row>
    <row r="196" spans="1:5" x14ac:dyDescent="0.35">
      <c r="A196" s="8">
        <v>42368</v>
      </c>
      <c r="B196">
        <v>92.12</v>
      </c>
      <c r="C196">
        <v>245900</v>
      </c>
      <c r="D196" t="s">
        <v>53</v>
      </c>
      <c r="E196">
        <f>(Таблица1[[#This Row],[Close]]-B195)/B195</f>
        <v>-7.6483895292469434E-3</v>
      </c>
    </row>
    <row r="197" spans="1:5" x14ac:dyDescent="0.35">
      <c r="A197" s="8">
        <v>42369</v>
      </c>
      <c r="B197">
        <v>90.28</v>
      </c>
      <c r="C197">
        <v>491700</v>
      </c>
      <c r="D197" t="s">
        <v>53</v>
      </c>
      <c r="E197">
        <f>(Таблица1[[#This Row],[Close]]-B196)/B196</f>
        <v>-1.9973947025618794E-2</v>
      </c>
    </row>
    <row r="198" spans="1:5" x14ac:dyDescent="0.35">
      <c r="A198" s="8">
        <v>42373</v>
      </c>
      <c r="B198">
        <v>85.24</v>
      </c>
      <c r="C198">
        <v>637700</v>
      </c>
      <c r="D198" t="s">
        <v>53</v>
      </c>
      <c r="E198">
        <f>(Таблица1[[#This Row],[Close]]-B197)/B197</f>
        <v>-5.5826318121400161E-2</v>
      </c>
    </row>
    <row r="199" spans="1:5" x14ac:dyDescent="0.35">
      <c r="A199" s="8">
        <v>42374</v>
      </c>
      <c r="B199">
        <v>85</v>
      </c>
      <c r="C199">
        <v>469500</v>
      </c>
      <c r="D199" t="s">
        <v>53</v>
      </c>
      <c r="E199">
        <f>(Таблица1[[#This Row],[Close]]-B198)/B198</f>
        <v>-2.8155795401219488E-3</v>
      </c>
    </row>
    <row r="200" spans="1:5" x14ac:dyDescent="0.35">
      <c r="A200" s="8">
        <v>42375</v>
      </c>
      <c r="B200">
        <v>85.3</v>
      </c>
      <c r="C200">
        <v>607100</v>
      </c>
      <c r="D200" t="s">
        <v>53</v>
      </c>
      <c r="E200">
        <f>(Таблица1[[#This Row],[Close]]-B199)/B199</f>
        <v>3.5294117647058491E-3</v>
      </c>
    </row>
    <row r="201" spans="1:5" x14ac:dyDescent="0.35">
      <c r="A201" s="8">
        <v>42376</v>
      </c>
      <c r="B201">
        <v>81.92</v>
      </c>
      <c r="C201">
        <v>565300</v>
      </c>
      <c r="D201" t="s">
        <v>53</v>
      </c>
      <c r="E201">
        <f>(Таблица1[[#This Row],[Close]]-B200)/B200</f>
        <v>-3.9624853458382125E-2</v>
      </c>
    </row>
    <row r="202" spans="1:5" x14ac:dyDescent="0.35">
      <c r="A202" s="8">
        <v>42377</v>
      </c>
      <c r="B202">
        <v>84.58</v>
      </c>
      <c r="C202">
        <v>643900</v>
      </c>
      <c r="D202" t="s">
        <v>53</v>
      </c>
      <c r="E202">
        <f>(Таблица1[[#This Row],[Close]]-B201)/B201</f>
        <v>3.2470703124999958E-2</v>
      </c>
    </row>
    <row r="203" spans="1:5" x14ac:dyDescent="0.35">
      <c r="A203" s="8">
        <v>42380</v>
      </c>
      <c r="B203">
        <v>85</v>
      </c>
      <c r="C203">
        <v>654600</v>
      </c>
      <c r="D203" t="s">
        <v>53</v>
      </c>
      <c r="E203">
        <f>(Таблица1[[#This Row],[Close]]-B202)/B202</f>
        <v>4.9657129344999017E-3</v>
      </c>
    </row>
    <row r="204" spans="1:5" x14ac:dyDescent="0.35">
      <c r="A204" s="8">
        <v>42381</v>
      </c>
      <c r="B204">
        <v>88.32</v>
      </c>
      <c r="C204">
        <v>993900</v>
      </c>
      <c r="D204" t="s">
        <v>53</v>
      </c>
      <c r="E204">
        <f>(Таблица1[[#This Row],[Close]]-B203)/B203</f>
        <v>3.9058823529411688E-2</v>
      </c>
    </row>
    <row r="205" spans="1:5" x14ac:dyDescent="0.35">
      <c r="A205" s="8">
        <v>42382</v>
      </c>
      <c r="B205">
        <v>85.81</v>
      </c>
      <c r="C205">
        <v>543500</v>
      </c>
      <c r="D205" t="s">
        <v>53</v>
      </c>
      <c r="E205">
        <f>(Таблица1[[#This Row],[Close]]-B204)/B204</f>
        <v>-2.8419384057970915E-2</v>
      </c>
    </row>
    <row r="206" spans="1:5" x14ac:dyDescent="0.35">
      <c r="A206" s="8">
        <v>42383</v>
      </c>
      <c r="B206">
        <v>87.88</v>
      </c>
      <c r="C206">
        <v>577900</v>
      </c>
      <c r="D206" t="s">
        <v>53</v>
      </c>
      <c r="E206">
        <f>(Таблица1[[#This Row],[Close]]-B205)/B205</f>
        <v>2.4123062580118787E-2</v>
      </c>
    </row>
    <row r="207" spans="1:5" x14ac:dyDescent="0.35">
      <c r="A207" s="8">
        <v>42384</v>
      </c>
      <c r="B207">
        <v>87.41</v>
      </c>
      <c r="C207">
        <v>604800</v>
      </c>
      <c r="D207" t="s">
        <v>53</v>
      </c>
      <c r="E207">
        <f>(Таблица1[[#This Row],[Close]]-B206)/B206</f>
        <v>-5.3482020937642115E-3</v>
      </c>
    </row>
    <row r="208" spans="1:5" x14ac:dyDescent="0.35">
      <c r="A208" s="8">
        <v>42388</v>
      </c>
      <c r="B208">
        <v>86.25</v>
      </c>
      <c r="C208">
        <v>426100</v>
      </c>
      <c r="D208" t="s">
        <v>53</v>
      </c>
      <c r="E208">
        <f>(Таблица1[[#This Row],[Close]]-B207)/B207</f>
        <v>-1.32707928154673E-2</v>
      </c>
    </row>
    <row r="209" spans="1:5" x14ac:dyDescent="0.35">
      <c r="A209" s="8">
        <v>42389</v>
      </c>
      <c r="B209">
        <v>83.17</v>
      </c>
      <c r="C209">
        <v>942400</v>
      </c>
      <c r="D209" t="s">
        <v>53</v>
      </c>
      <c r="E209">
        <f>(Таблица1[[#This Row],[Close]]-B208)/B208</f>
        <v>-3.5710144927536214E-2</v>
      </c>
    </row>
    <row r="210" spans="1:5" x14ac:dyDescent="0.35">
      <c r="A210" s="8">
        <v>42390</v>
      </c>
      <c r="B210">
        <v>82.94</v>
      </c>
      <c r="C210">
        <v>606300</v>
      </c>
      <c r="D210" t="s">
        <v>53</v>
      </c>
      <c r="E210">
        <f>(Таблица1[[#This Row],[Close]]-B209)/B209</f>
        <v>-2.7654202236383789E-3</v>
      </c>
    </row>
    <row r="211" spans="1:5" x14ac:dyDescent="0.35">
      <c r="A211" s="8">
        <v>42391</v>
      </c>
      <c r="B211">
        <v>86.68</v>
      </c>
      <c r="C211">
        <v>563100</v>
      </c>
      <c r="D211" t="s">
        <v>53</v>
      </c>
      <c r="E211">
        <f>(Таблица1[[#This Row],[Close]]-B210)/B210</f>
        <v>4.509283819628658E-2</v>
      </c>
    </row>
    <row r="212" spans="1:5" x14ac:dyDescent="0.35">
      <c r="A212" s="8">
        <v>42394</v>
      </c>
      <c r="B212">
        <v>89.29</v>
      </c>
      <c r="C212">
        <v>663000</v>
      </c>
      <c r="D212" t="s">
        <v>53</v>
      </c>
      <c r="E212">
        <f>(Таблица1[[#This Row],[Close]]-B211)/B211</f>
        <v>3.0110752191970458E-2</v>
      </c>
    </row>
    <row r="213" spans="1:5" x14ac:dyDescent="0.35">
      <c r="A213" s="8">
        <v>42395</v>
      </c>
      <c r="B213">
        <v>86.62</v>
      </c>
      <c r="C213">
        <v>588100</v>
      </c>
      <c r="D213" t="s">
        <v>53</v>
      </c>
      <c r="E213">
        <f>(Таблица1[[#This Row],[Close]]-B212)/B212</f>
        <v>-2.9902564676895525E-2</v>
      </c>
    </row>
    <row r="214" spans="1:5" x14ac:dyDescent="0.35">
      <c r="A214" s="8">
        <v>42396</v>
      </c>
      <c r="B214">
        <v>83.35</v>
      </c>
      <c r="C214">
        <v>419800</v>
      </c>
      <c r="D214" t="s">
        <v>53</v>
      </c>
      <c r="E214">
        <f>(Таблица1[[#This Row],[Close]]-B213)/B213</f>
        <v>-3.7751096744400948E-2</v>
      </c>
    </row>
    <row r="215" spans="1:5" x14ac:dyDescent="0.35">
      <c r="A215" s="8">
        <v>42397</v>
      </c>
      <c r="B215">
        <v>81.77</v>
      </c>
      <c r="C215">
        <v>515900</v>
      </c>
      <c r="D215" t="s">
        <v>53</v>
      </c>
      <c r="E215">
        <f>(Таблица1[[#This Row],[Close]]-B214)/B214</f>
        <v>-1.8956208758248331E-2</v>
      </c>
    </row>
    <row r="216" spans="1:5" x14ac:dyDescent="0.35">
      <c r="A216" s="8">
        <v>42398</v>
      </c>
      <c r="B216">
        <v>85.33</v>
      </c>
      <c r="C216">
        <v>608500</v>
      </c>
      <c r="D216" t="s">
        <v>53</v>
      </c>
      <c r="E216">
        <f>(Таблица1[[#This Row],[Close]]-B215)/B215</f>
        <v>4.3536749419102391E-2</v>
      </c>
    </row>
    <row r="217" spans="1:5" x14ac:dyDescent="0.35">
      <c r="A217" s="8">
        <v>42401</v>
      </c>
      <c r="B217">
        <v>85.46</v>
      </c>
      <c r="C217">
        <v>389800</v>
      </c>
      <c r="D217" t="s">
        <v>53</v>
      </c>
      <c r="E217">
        <f>(Таблица1[[#This Row],[Close]]-B216)/B216</f>
        <v>1.5234970116019624E-3</v>
      </c>
    </row>
    <row r="218" spans="1:5" x14ac:dyDescent="0.35">
      <c r="A218" s="8">
        <v>42402</v>
      </c>
      <c r="B218">
        <v>84.48</v>
      </c>
      <c r="C218">
        <v>405300</v>
      </c>
      <c r="D218" t="s">
        <v>53</v>
      </c>
      <c r="E218">
        <f>(Таблица1[[#This Row],[Close]]-B217)/B217</f>
        <v>-1.1467353147671307E-2</v>
      </c>
    </row>
    <row r="219" spans="1:5" x14ac:dyDescent="0.35">
      <c r="A219" s="8">
        <v>42403</v>
      </c>
      <c r="B219">
        <v>84.81</v>
      </c>
      <c r="C219">
        <v>974200</v>
      </c>
      <c r="D219" t="s">
        <v>53</v>
      </c>
      <c r="E219">
        <f>(Таблица1[[#This Row],[Close]]-B218)/B218</f>
        <v>3.9062499999999796E-3</v>
      </c>
    </row>
    <row r="220" spans="1:5" x14ac:dyDescent="0.35">
      <c r="A220" s="8">
        <v>42404</v>
      </c>
      <c r="B220">
        <v>92</v>
      </c>
      <c r="C220">
        <v>2240200</v>
      </c>
      <c r="D220" t="s">
        <v>53</v>
      </c>
      <c r="E220">
        <f>(Таблица1[[#This Row],[Close]]-B219)/B219</f>
        <v>8.4777738474236503E-2</v>
      </c>
    </row>
    <row r="221" spans="1:5" x14ac:dyDescent="0.35">
      <c r="A221" s="8">
        <v>42405</v>
      </c>
      <c r="B221">
        <v>81.53</v>
      </c>
      <c r="C221">
        <v>1516600</v>
      </c>
      <c r="D221" t="s">
        <v>53</v>
      </c>
      <c r="E221">
        <f>(Таблица1[[#This Row],[Close]]-B220)/B220</f>
        <v>-0.11380434782608695</v>
      </c>
    </row>
    <row r="222" spans="1:5" x14ac:dyDescent="0.35">
      <c r="A222" s="8">
        <v>42408</v>
      </c>
      <c r="B222">
        <v>71.16</v>
      </c>
      <c r="C222">
        <v>2753100</v>
      </c>
      <c r="D222" t="s">
        <v>53</v>
      </c>
      <c r="E222">
        <f>(Таблица1[[#This Row],[Close]]-B221)/B221</f>
        <v>-0.1271924444989575</v>
      </c>
    </row>
    <row r="223" spans="1:5" x14ac:dyDescent="0.35">
      <c r="A223" s="8">
        <v>42409</v>
      </c>
      <c r="B223">
        <v>71</v>
      </c>
      <c r="C223">
        <v>879900</v>
      </c>
      <c r="D223" t="s">
        <v>53</v>
      </c>
      <c r="E223">
        <f>(Таблица1[[#This Row],[Close]]-B222)/B222</f>
        <v>-2.248454187745877E-3</v>
      </c>
    </row>
    <row r="224" spans="1:5" x14ac:dyDescent="0.35">
      <c r="A224" s="8">
        <v>42410</v>
      </c>
      <c r="B224">
        <v>72.38</v>
      </c>
      <c r="C224">
        <v>582900</v>
      </c>
      <c r="D224" t="s">
        <v>53</v>
      </c>
      <c r="E224">
        <f>(Таблица1[[#This Row],[Close]]-B223)/B223</f>
        <v>1.9436619718309796E-2</v>
      </c>
    </row>
    <row r="225" spans="1:5" x14ac:dyDescent="0.35">
      <c r="A225" s="8">
        <v>42411</v>
      </c>
      <c r="B225">
        <v>72.77</v>
      </c>
      <c r="C225">
        <v>611400</v>
      </c>
      <c r="D225" t="s">
        <v>53</v>
      </c>
      <c r="E225">
        <f>(Таблица1[[#This Row],[Close]]-B224)/B224</f>
        <v>5.3882287924841201E-3</v>
      </c>
    </row>
    <row r="226" spans="1:5" x14ac:dyDescent="0.35">
      <c r="A226" s="8">
        <v>42412</v>
      </c>
      <c r="B226">
        <v>73.03</v>
      </c>
      <c r="C226">
        <v>860900</v>
      </c>
      <c r="D226" t="s">
        <v>53</v>
      </c>
      <c r="E226">
        <f>(Таблица1[[#This Row],[Close]]-B225)/B225</f>
        <v>3.5729009207091538E-3</v>
      </c>
    </row>
    <row r="227" spans="1:5" x14ac:dyDescent="0.35">
      <c r="A227" s="8">
        <v>42416</v>
      </c>
      <c r="B227">
        <v>78.36</v>
      </c>
      <c r="C227">
        <v>711200</v>
      </c>
      <c r="D227" t="s">
        <v>53</v>
      </c>
      <c r="E227">
        <f>(Таблица1[[#This Row],[Close]]-B226)/B226</f>
        <v>7.2983705326578094E-2</v>
      </c>
    </row>
    <row r="228" spans="1:5" x14ac:dyDescent="0.35">
      <c r="A228" s="8">
        <v>42417</v>
      </c>
      <c r="B228">
        <v>77.45</v>
      </c>
      <c r="C228">
        <v>697000</v>
      </c>
      <c r="D228" t="s">
        <v>53</v>
      </c>
      <c r="E228">
        <f>(Таблица1[[#This Row],[Close]]-B227)/B227</f>
        <v>-1.1613067891781478E-2</v>
      </c>
    </row>
    <row r="229" spans="1:5" x14ac:dyDescent="0.35">
      <c r="A229" s="8">
        <v>42418</v>
      </c>
      <c r="B229">
        <v>79.510000000000005</v>
      </c>
      <c r="C229">
        <v>913800</v>
      </c>
      <c r="D229" t="s">
        <v>53</v>
      </c>
      <c r="E229">
        <f>(Таблица1[[#This Row],[Close]]-B228)/B228</f>
        <v>2.6597805035506808E-2</v>
      </c>
    </row>
    <row r="230" spans="1:5" x14ac:dyDescent="0.35">
      <c r="A230" s="8">
        <v>42419</v>
      </c>
      <c r="B230">
        <v>81.319999999999993</v>
      </c>
      <c r="C230">
        <v>423600</v>
      </c>
      <c r="D230" t="s">
        <v>53</v>
      </c>
      <c r="E230">
        <f>(Таблица1[[#This Row],[Close]]-B229)/B229</f>
        <v>2.2764432146899608E-2</v>
      </c>
    </row>
    <row r="231" spans="1:5" x14ac:dyDescent="0.35">
      <c r="A231" s="8">
        <v>42422</v>
      </c>
      <c r="B231">
        <v>82.45</v>
      </c>
      <c r="C231">
        <v>389900</v>
      </c>
      <c r="D231" t="s">
        <v>53</v>
      </c>
      <c r="E231">
        <f>(Таблица1[[#This Row],[Close]]-B230)/B230</f>
        <v>1.3895720609936175E-2</v>
      </c>
    </row>
    <row r="232" spans="1:5" x14ac:dyDescent="0.35">
      <c r="A232" s="8">
        <v>42423</v>
      </c>
      <c r="B232">
        <v>82.07</v>
      </c>
      <c r="C232">
        <v>407000</v>
      </c>
      <c r="D232" t="s">
        <v>53</v>
      </c>
      <c r="E232">
        <f>(Таблица1[[#This Row],[Close]]-B231)/B231</f>
        <v>-4.6088538508187952E-3</v>
      </c>
    </row>
    <row r="233" spans="1:5" x14ac:dyDescent="0.35">
      <c r="A233" s="8">
        <v>42424</v>
      </c>
      <c r="B233">
        <v>80.89</v>
      </c>
      <c r="C233">
        <v>970700</v>
      </c>
      <c r="D233" t="s">
        <v>53</v>
      </c>
      <c r="E233">
        <f>(Таблица1[[#This Row],[Close]]-B232)/B232</f>
        <v>-1.4377970025587824E-2</v>
      </c>
    </row>
    <row r="234" spans="1:5" x14ac:dyDescent="0.35">
      <c r="A234" s="8">
        <v>42425</v>
      </c>
      <c r="B234">
        <v>82</v>
      </c>
      <c r="C234">
        <v>533900</v>
      </c>
      <c r="D234" t="s">
        <v>53</v>
      </c>
      <c r="E234">
        <f>(Таблица1[[#This Row],[Close]]-B233)/B233</f>
        <v>1.3722338978860174E-2</v>
      </c>
    </row>
    <row r="235" spans="1:5" x14ac:dyDescent="0.35">
      <c r="A235" s="8">
        <v>42426</v>
      </c>
      <c r="B235">
        <v>80.650000000000006</v>
      </c>
      <c r="C235">
        <v>460000</v>
      </c>
      <c r="D235" t="s">
        <v>53</v>
      </c>
      <c r="E235">
        <f>(Таблица1[[#This Row],[Close]]-B234)/B234</f>
        <v>-1.6463414634146273E-2</v>
      </c>
    </row>
    <row r="236" spans="1:5" x14ac:dyDescent="0.35">
      <c r="A236" s="8">
        <v>42429</v>
      </c>
      <c r="B236">
        <v>80.010000000000005</v>
      </c>
      <c r="C236">
        <v>542200</v>
      </c>
      <c r="D236" t="s">
        <v>53</v>
      </c>
      <c r="E236">
        <f>(Таблица1[[#This Row],[Close]]-B235)/B235</f>
        <v>-7.9355238685678928E-3</v>
      </c>
    </row>
    <row r="237" spans="1:5" x14ac:dyDescent="0.35">
      <c r="A237" s="8">
        <v>42430</v>
      </c>
      <c r="B237">
        <v>83.99</v>
      </c>
      <c r="C237">
        <v>602300</v>
      </c>
      <c r="D237" t="s">
        <v>53</v>
      </c>
      <c r="E237">
        <f>(Таблица1[[#This Row],[Close]]-B236)/B236</f>
        <v>4.9743782027246462E-2</v>
      </c>
    </row>
    <row r="238" spans="1:5" x14ac:dyDescent="0.35">
      <c r="A238" s="8">
        <v>42431</v>
      </c>
      <c r="B238">
        <v>82.21</v>
      </c>
      <c r="C238">
        <v>475500</v>
      </c>
      <c r="D238" t="s">
        <v>53</v>
      </c>
      <c r="E238">
        <f>(Таблица1[[#This Row],[Close]]-B237)/B237</f>
        <v>-2.1192999166567462E-2</v>
      </c>
    </row>
    <row r="239" spans="1:5" x14ac:dyDescent="0.35">
      <c r="A239" s="8">
        <v>42432</v>
      </c>
      <c r="B239">
        <v>83.06</v>
      </c>
      <c r="C239">
        <v>338100</v>
      </c>
      <c r="D239" t="s">
        <v>53</v>
      </c>
      <c r="E239">
        <f>(Таблица1[[#This Row],[Close]]-B238)/B238</f>
        <v>1.0339374771925661E-2</v>
      </c>
    </row>
    <row r="240" spans="1:5" x14ac:dyDescent="0.35">
      <c r="A240" s="8">
        <v>42433</v>
      </c>
      <c r="B240">
        <v>84</v>
      </c>
      <c r="C240">
        <v>495800</v>
      </c>
      <c r="D240" t="s">
        <v>53</v>
      </c>
      <c r="E240">
        <f>(Таблица1[[#This Row],[Close]]-B239)/B239</f>
        <v>1.1317120154105438E-2</v>
      </c>
    </row>
    <row r="241" spans="1:5" x14ac:dyDescent="0.35">
      <c r="A241" s="8">
        <v>42436</v>
      </c>
      <c r="B241">
        <v>85.18</v>
      </c>
      <c r="C241">
        <v>368500</v>
      </c>
      <c r="D241" t="s">
        <v>53</v>
      </c>
      <c r="E241">
        <f>(Таблица1[[#This Row],[Close]]-B240)/B240</f>
        <v>1.4047619047619128E-2</v>
      </c>
    </row>
    <row r="242" spans="1:5" x14ac:dyDescent="0.35">
      <c r="A242" s="8">
        <v>42437</v>
      </c>
      <c r="B242">
        <v>84.25</v>
      </c>
      <c r="C242">
        <v>372900</v>
      </c>
      <c r="D242" t="s">
        <v>53</v>
      </c>
      <c r="E242">
        <f>(Таблица1[[#This Row],[Close]]-B241)/B241</f>
        <v>-1.091805588166244E-2</v>
      </c>
    </row>
    <row r="243" spans="1:5" x14ac:dyDescent="0.35">
      <c r="A243" s="8">
        <v>42438</v>
      </c>
      <c r="B243">
        <v>87.4</v>
      </c>
      <c r="C243">
        <v>640800</v>
      </c>
      <c r="D243" t="s">
        <v>53</v>
      </c>
      <c r="E243">
        <f>(Таблица1[[#This Row],[Close]]-B242)/B242</f>
        <v>3.7388724035608376E-2</v>
      </c>
    </row>
    <row r="244" spans="1:5" x14ac:dyDescent="0.35">
      <c r="A244" s="8">
        <v>42439</v>
      </c>
      <c r="B244">
        <v>85.98</v>
      </c>
      <c r="C244">
        <v>597800</v>
      </c>
      <c r="D244" t="s">
        <v>53</v>
      </c>
      <c r="E244">
        <f>(Таблица1[[#This Row],[Close]]-B243)/B243</f>
        <v>-1.6247139588100704E-2</v>
      </c>
    </row>
    <row r="245" spans="1:5" x14ac:dyDescent="0.35">
      <c r="A245" s="8">
        <v>42440</v>
      </c>
      <c r="B245">
        <v>87.66</v>
      </c>
      <c r="C245">
        <v>446100</v>
      </c>
      <c r="D245" t="s">
        <v>53</v>
      </c>
      <c r="E245">
        <f>(Таблица1[[#This Row],[Close]]-B244)/B244</f>
        <v>1.953942777390082E-2</v>
      </c>
    </row>
    <row r="246" spans="1:5" x14ac:dyDescent="0.35">
      <c r="A246" s="8">
        <v>42443</v>
      </c>
      <c r="B246">
        <v>88.21</v>
      </c>
      <c r="C246">
        <v>284800</v>
      </c>
      <c r="D246" t="s">
        <v>53</v>
      </c>
      <c r="E246">
        <f>(Таблица1[[#This Row],[Close]]-B245)/B245</f>
        <v>6.2742413871777003E-3</v>
      </c>
    </row>
    <row r="247" spans="1:5" x14ac:dyDescent="0.35">
      <c r="A247" s="8">
        <v>42444</v>
      </c>
      <c r="B247">
        <v>87.34</v>
      </c>
      <c r="C247">
        <v>406700</v>
      </c>
      <c r="D247" t="s">
        <v>53</v>
      </c>
      <c r="E247">
        <f>(Таблица1[[#This Row],[Close]]-B246)/B246</f>
        <v>-9.8628273438384588E-3</v>
      </c>
    </row>
    <row r="248" spans="1:5" x14ac:dyDescent="0.35">
      <c r="A248" s="8">
        <v>42445</v>
      </c>
      <c r="B248">
        <v>85.67</v>
      </c>
      <c r="C248">
        <v>242500</v>
      </c>
      <c r="D248" t="s">
        <v>53</v>
      </c>
      <c r="E248">
        <f>(Таблица1[[#This Row],[Close]]-B247)/B247</f>
        <v>-1.9120677810854154E-2</v>
      </c>
    </row>
    <row r="249" spans="1:5" x14ac:dyDescent="0.35">
      <c r="A249" s="8">
        <v>42446</v>
      </c>
      <c r="B249">
        <v>85.57</v>
      </c>
      <c r="C249">
        <v>426500</v>
      </c>
      <c r="D249" t="s">
        <v>53</v>
      </c>
      <c r="E249">
        <f>(Таблица1[[#This Row],[Close]]-B248)/B248</f>
        <v>-1.1672697560407206E-3</v>
      </c>
    </row>
    <row r="250" spans="1:5" x14ac:dyDescent="0.35">
      <c r="A250" s="8">
        <v>42447</v>
      </c>
      <c r="B250">
        <v>87.53</v>
      </c>
      <c r="C250">
        <v>415000</v>
      </c>
      <c r="D250" t="s">
        <v>53</v>
      </c>
      <c r="E250">
        <f>(Таблица1[[#This Row],[Close]]-B249)/B249</f>
        <v>2.2905223793385627E-2</v>
      </c>
    </row>
    <row r="251" spans="1:5" x14ac:dyDescent="0.35">
      <c r="A251" s="8">
        <v>42450</v>
      </c>
      <c r="B251">
        <v>88.88</v>
      </c>
      <c r="C251">
        <v>340100</v>
      </c>
      <c r="D251" t="s">
        <v>53</v>
      </c>
      <c r="E251">
        <f>(Таблица1[[#This Row],[Close]]-B250)/B250</f>
        <v>1.5423283445675702E-2</v>
      </c>
    </row>
    <row r="252" spans="1:5" x14ac:dyDescent="0.35">
      <c r="A252" s="8">
        <v>42451</v>
      </c>
      <c r="B252">
        <v>93.5</v>
      </c>
      <c r="C252">
        <v>823800</v>
      </c>
      <c r="D252" t="s">
        <v>53</v>
      </c>
      <c r="E252">
        <f>(Таблица1[[#This Row],[Close]]-B251)/B251</f>
        <v>5.1980198019802033E-2</v>
      </c>
    </row>
    <row r="253" spans="1:5" x14ac:dyDescent="0.35">
      <c r="A253" s="8">
        <v>42452</v>
      </c>
      <c r="B253">
        <v>91.54</v>
      </c>
      <c r="C253">
        <v>470200</v>
      </c>
      <c r="D253" t="s">
        <v>53</v>
      </c>
      <c r="E253">
        <f>(Таблица1[[#This Row],[Close]]-B252)/B252</f>
        <v>-2.0962566844919719E-2</v>
      </c>
    </row>
    <row r="254" spans="1:5" x14ac:dyDescent="0.35">
      <c r="A254" s="8">
        <v>42453</v>
      </c>
      <c r="B254">
        <v>90.6</v>
      </c>
      <c r="C254">
        <v>356500</v>
      </c>
      <c r="D254" t="s">
        <v>53</v>
      </c>
      <c r="E254">
        <f>(Таблица1[[#This Row],[Close]]-B253)/B253</f>
        <v>-1.0268734979244175E-2</v>
      </c>
    </row>
    <row r="255" spans="1:5" x14ac:dyDescent="0.35">
      <c r="A255" s="8">
        <v>42457</v>
      </c>
      <c r="B255">
        <v>90.48</v>
      </c>
      <c r="C255">
        <v>859300</v>
      </c>
      <c r="D255" t="s">
        <v>53</v>
      </c>
      <c r="E255">
        <f>(Таблица1[[#This Row],[Close]]-B254)/B254</f>
        <v>-1.3245033112581717E-3</v>
      </c>
    </row>
    <row r="256" spans="1:5" x14ac:dyDescent="0.35">
      <c r="A256" s="8">
        <v>42458</v>
      </c>
      <c r="B256">
        <v>93.11</v>
      </c>
      <c r="C256">
        <v>6388100</v>
      </c>
      <c r="D256" t="s">
        <v>53</v>
      </c>
      <c r="E256">
        <f>(Таблица1[[#This Row],[Close]]-B255)/B255</f>
        <v>2.9067197170645397E-2</v>
      </c>
    </row>
    <row r="257" spans="1:5" x14ac:dyDescent="0.35">
      <c r="A257" s="8">
        <v>42459</v>
      </c>
      <c r="B257">
        <v>93.03</v>
      </c>
      <c r="C257">
        <v>890000</v>
      </c>
      <c r="D257" t="s">
        <v>53</v>
      </c>
      <c r="E257">
        <f>(Таблица1[[#This Row],[Close]]-B256)/B256</f>
        <v>-8.5919879712166569E-4</v>
      </c>
    </row>
    <row r="258" spans="1:5" x14ac:dyDescent="0.35">
      <c r="A258" s="8">
        <v>42460</v>
      </c>
      <c r="B258">
        <v>94.81</v>
      </c>
      <c r="C258">
        <v>750300</v>
      </c>
      <c r="D258" t="s">
        <v>53</v>
      </c>
      <c r="E258">
        <f>(Таблица1[[#This Row],[Close]]-B257)/B257</f>
        <v>1.9133612813071063E-2</v>
      </c>
    </row>
    <row r="259" spans="1:5" x14ac:dyDescent="0.35">
      <c r="A259" s="8">
        <v>42461</v>
      </c>
      <c r="B259">
        <v>96.58</v>
      </c>
      <c r="C259">
        <v>638400</v>
      </c>
      <c r="D259" t="s">
        <v>53</v>
      </c>
      <c r="E259">
        <f>(Таблица1[[#This Row],[Close]]-B258)/B258</f>
        <v>1.8668916780930238E-2</v>
      </c>
    </row>
    <row r="260" spans="1:5" x14ac:dyDescent="0.35">
      <c r="A260" s="8">
        <v>42464</v>
      </c>
      <c r="B260">
        <v>95.7</v>
      </c>
      <c r="C260">
        <v>508700</v>
      </c>
      <c r="D260" t="s">
        <v>53</v>
      </c>
      <c r="E260">
        <f>(Таблица1[[#This Row],[Close]]-B259)/B259</f>
        <v>-9.1116173120728457E-3</v>
      </c>
    </row>
    <row r="261" spans="1:5" x14ac:dyDescent="0.35">
      <c r="A261" s="8">
        <v>42465</v>
      </c>
      <c r="B261">
        <v>95.14</v>
      </c>
      <c r="C261">
        <v>561900</v>
      </c>
      <c r="D261" t="s">
        <v>53</v>
      </c>
      <c r="E261">
        <f>(Таблица1[[#This Row],[Close]]-B260)/B260</f>
        <v>-5.8516196447231167E-3</v>
      </c>
    </row>
    <row r="262" spans="1:5" x14ac:dyDescent="0.35">
      <c r="A262" s="8">
        <v>42466</v>
      </c>
      <c r="B262">
        <v>97.22</v>
      </c>
      <c r="C262">
        <v>688000</v>
      </c>
      <c r="D262" t="s">
        <v>53</v>
      </c>
      <c r="E262">
        <f>(Таблица1[[#This Row],[Close]]-B261)/B261</f>
        <v>2.1862518393945745E-2</v>
      </c>
    </row>
    <row r="263" spans="1:5" x14ac:dyDescent="0.35">
      <c r="A263" s="8">
        <v>42467</v>
      </c>
      <c r="B263">
        <v>95.64</v>
      </c>
      <c r="C263">
        <v>580300</v>
      </c>
      <c r="D263" t="s">
        <v>53</v>
      </c>
      <c r="E263">
        <f>(Таблица1[[#This Row],[Close]]-B262)/B262</f>
        <v>-1.625180004114378E-2</v>
      </c>
    </row>
    <row r="264" spans="1:5" x14ac:dyDescent="0.35">
      <c r="A264" s="8">
        <v>42468</v>
      </c>
      <c r="B264">
        <v>96.25</v>
      </c>
      <c r="C264">
        <v>634200</v>
      </c>
      <c r="D264" t="s">
        <v>53</v>
      </c>
      <c r="E264">
        <f>(Таблица1[[#This Row],[Close]]-B263)/B263</f>
        <v>6.3780844834797094E-3</v>
      </c>
    </row>
    <row r="265" spans="1:5" x14ac:dyDescent="0.35">
      <c r="A265" s="8">
        <v>42471</v>
      </c>
      <c r="B265">
        <v>95.1</v>
      </c>
      <c r="C265">
        <v>386400</v>
      </c>
      <c r="D265" t="s">
        <v>53</v>
      </c>
      <c r="E265">
        <f>(Таблица1[[#This Row],[Close]]-B264)/B264</f>
        <v>-1.1948051948052008E-2</v>
      </c>
    </row>
    <row r="266" spans="1:5" x14ac:dyDescent="0.35">
      <c r="A266" s="8">
        <v>42472</v>
      </c>
      <c r="B266">
        <v>96.18</v>
      </c>
      <c r="C266">
        <v>625200</v>
      </c>
      <c r="D266" t="s">
        <v>53</v>
      </c>
      <c r="E266">
        <f>(Таблица1[[#This Row],[Close]]-B265)/B265</f>
        <v>1.1356466876971741E-2</v>
      </c>
    </row>
    <row r="267" spans="1:5" x14ac:dyDescent="0.35">
      <c r="A267" s="8">
        <v>42473</v>
      </c>
      <c r="B267">
        <v>98.57</v>
      </c>
      <c r="C267">
        <v>526000</v>
      </c>
      <c r="D267" t="s">
        <v>53</v>
      </c>
      <c r="E267">
        <f>(Таблица1[[#This Row],[Close]]-B266)/B266</f>
        <v>2.4849241006446102E-2</v>
      </c>
    </row>
    <row r="268" spans="1:5" x14ac:dyDescent="0.35">
      <c r="A268" s="8">
        <v>42474</v>
      </c>
      <c r="B268">
        <v>97.37</v>
      </c>
      <c r="C268">
        <v>397000</v>
      </c>
      <c r="D268" t="s">
        <v>53</v>
      </c>
      <c r="E268">
        <f>(Таблица1[[#This Row],[Close]]-B267)/B267</f>
        <v>-1.2174089479557561E-2</v>
      </c>
    </row>
    <row r="269" spans="1:5" x14ac:dyDescent="0.35">
      <c r="A269" s="8">
        <v>42475</v>
      </c>
      <c r="B269">
        <v>98.22</v>
      </c>
      <c r="C269">
        <v>509000</v>
      </c>
      <c r="D269" t="s">
        <v>53</v>
      </c>
      <c r="E269">
        <f>(Таблица1[[#This Row],[Close]]-B268)/B268</f>
        <v>8.7295881688404468E-3</v>
      </c>
    </row>
    <row r="270" spans="1:5" x14ac:dyDescent="0.35">
      <c r="A270" s="8">
        <v>42478</v>
      </c>
      <c r="B270">
        <v>101.17</v>
      </c>
      <c r="C270">
        <v>624500</v>
      </c>
      <c r="D270" t="s">
        <v>53</v>
      </c>
      <c r="E270">
        <f>(Таблица1[[#This Row],[Close]]-B269)/B269</f>
        <v>3.0034616167786632E-2</v>
      </c>
    </row>
    <row r="271" spans="1:5" x14ac:dyDescent="0.35">
      <c r="A271" s="8">
        <v>42479</v>
      </c>
      <c r="B271">
        <v>100.38</v>
      </c>
      <c r="C271">
        <v>825000</v>
      </c>
      <c r="D271" t="s">
        <v>53</v>
      </c>
      <c r="E271">
        <f>(Таблица1[[#This Row],[Close]]-B270)/B270</f>
        <v>-7.8086389245824476E-3</v>
      </c>
    </row>
    <row r="272" spans="1:5" x14ac:dyDescent="0.35">
      <c r="A272" s="8">
        <v>42480</v>
      </c>
      <c r="B272">
        <v>101.64</v>
      </c>
      <c r="C272">
        <v>595300</v>
      </c>
      <c r="D272" t="s">
        <v>53</v>
      </c>
      <c r="E272">
        <f>(Таблица1[[#This Row],[Close]]-B271)/B271</f>
        <v>1.2552301255230177E-2</v>
      </c>
    </row>
    <row r="273" spans="1:5" x14ac:dyDescent="0.35">
      <c r="A273" s="8">
        <v>42481</v>
      </c>
      <c r="B273">
        <v>102.12</v>
      </c>
      <c r="C273">
        <v>386600</v>
      </c>
      <c r="D273" t="s">
        <v>53</v>
      </c>
      <c r="E273">
        <f>(Таблица1[[#This Row],[Close]]-B272)/B272</f>
        <v>4.7225501770956704E-3</v>
      </c>
    </row>
    <row r="274" spans="1:5" x14ac:dyDescent="0.35">
      <c r="A274" s="8">
        <v>42482</v>
      </c>
      <c r="B274">
        <v>101.83</v>
      </c>
      <c r="C274">
        <v>410500</v>
      </c>
      <c r="D274" t="s">
        <v>53</v>
      </c>
      <c r="E274">
        <f>(Таблица1[[#This Row],[Close]]-B273)/B273</f>
        <v>-2.8397963180572488E-3</v>
      </c>
    </row>
    <row r="275" spans="1:5" x14ac:dyDescent="0.35">
      <c r="A275" s="8">
        <v>42485</v>
      </c>
      <c r="B275">
        <v>102.3</v>
      </c>
      <c r="C275">
        <v>315500</v>
      </c>
      <c r="D275" t="s">
        <v>53</v>
      </c>
      <c r="E275">
        <f>(Таблица1[[#This Row],[Close]]-B274)/B274</f>
        <v>4.6155356967494737E-3</v>
      </c>
    </row>
    <row r="276" spans="1:5" x14ac:dyDescent="0.35">
      <c r="A276" s="8">
        <v>42486</v>
      </c>
      <c r="B276">
        <v>102.03</v>
      </c>
      <c r="C276">
        <v>333900</v>
      </c>
      <c r="D276" t="s">
        <v>53</v>
      </c>
      <c r="E276">
        <f>(Таблица1[[#This Row],[Close]]-B275)/B275</f>
        <v>-2.6392961876832454E-3</v>
      </c>
    </row>
    <row r="277" spans="1:5" x14ac:dyDescent="0.35">
      <c r="A277" s="8">
        <v>42487</v>
      </c>
      <c r="B277">
        <v>102.05</v>
      </c>
      <c r="C277">
        <v>263000</v>
      </c>
      <c r="D277" t="s">
        <v>53</v>
      </c>
      <c r="E277">
        <f>(Таблица1[[#This Row],[Close]]-B276)/B276</f>
        <v>1.9602077820245046E-4</v>
      </c>
    </row>
    <row r="278" spans="1:5" x14ac:dyDescent="0.35">
      <c r="A278" s="8">
        <v>42488</v>
      </c>
      <c r="B278">
        <v>99.94</v>
      </c>
      <c r="C278">
        <v>561700</v>
      </c>
      <c r="D278" t="s">
        <v>53</v>
      </c>
      <c r="E278">
        <f>(Таблица1[[#This Row],[Close]]-B277)/B277</f>
        <v>-2.0676139147476721E-2</v>
      </c>
    </row>
    <row r="279" spans="1:5" x14ac:dyDescent="0.35">
      <c r="A279" s="8">
        <v>42489</v>
      </c>
      <c r="B279">
        <v>97.14</v>
      </c>
      <c r="C279">
        <v>922100</v>
      </c>
      <c r="D279" t="s">
        <v>53</v>
      </c>
      <c r="E279">
        <f>(Таблица1[[#This Row],[Close]]-B278)/B278</f>
        <v>-2.8016810086051603E-2</v>
      </c>
    </row>
    <row r="280" spans="1:5" x14ac:dyDescent="0.35">
      <c r="A280" s="8">
        <v>42492</v>
      </c>
      <c r="B280">
        <v>99.26</v>
      </c>
      <c r="C280">
        <v>898000</v>
      </c>
      <c r="D280" t="s">
        <v>53</v>
      </c>
      <c r="E280">
        <f>(Таблица1[[#This Row],[Close]]-B279)/B279</f>
        <v>2.1824171299155905E-2</v>
      </c>
    </row>
    <row r="281" spans="1:5" x14ac:dyDescent="0.35">
      <c r="A281" s="8">
        <v>42493</v>
      </c>
      <c r="B281">
        <v>98.9</v>
      </c>
      <c r="C281">
        <v>1641100</v>
      </c>
      <c r="D281" t="s">
        <v>53</v>
      </c>
      <c r="E281">
        <f>(Таблица1[[#This Row],[Close]]-B280)/B280</f>
        <v>-3.6268386056820413E-3</v>
      </c>
    </row>
    <row r="282" spans="1:5" x14ac:dyDescent="0.35">
      <c r="A282" s="8">
        <v>42494</v>
      </c>
      <c r="B282">
        <v>94.89</v>
      </c>
      <c r="C282">
        <v>802100</v>
      </c>
      <c r="D282" t="s">
        <v>53</v>
      </c>
      <c r="E282">
        <f>(Таблица1[[#This Row],[Close]]-B281)/B281</f>
        <v>-4.0546006066734128E-2</v>
      </c>
    </row>
    <row r="283" spans="1:5" x14ac:dyDescent="0.35">
      <c r="A283" s="8">
        <v>42495</v>
      </c>
      <c r="B283">
        <v>94.77</v>
      </c>
      <c r="C283">
        <v>609600</v>
      </c>
      <c r="D283" t="s">
        <v>53</v>
      </c>
      <c r="E283">
        <f>(Таблица1[[#This Row],[Close]]-B282)/B282</f>
        <v>-1.2646221941195548E-3</v>
      </c>
    </row>
    <row r="284" spans="1:5" x14ac:dyDescent="0.35">
      <c r="A284" s="8">
        <v>42496</v>
      </c>
      <c r="B284">
        <v>94.94</v>
      </c>
      <c r="C284">
        <v>503800</v>
      </c>
      <c r="D284" t="s">
        <v>53</v>
      </c>
      <c r="E284">
        <f>(Таблица1[[#This Row],[Close]]-B283)/B283</f>
        <v>1.7938166086314414E-3</v>
      </c>
    </row>
    <row r="285" spans="1:5" x14ac:dyDescent="0.35">
      <c r="A285" s="8">
        <v>42499</v>
      </c>
      <c r="B285">
        <v>96.41</v>
      </c>
      <c r="C285">
        <v>408700</v>
      </c>
      <c r="D285" t="s">
        <v>53</v>
      </c>
      <c r="E285">
        <f>(Таблица1[[#This Row],[Close]]-B284)/B284</f>
        <v>1.5483463239941004E-2</v>
      </c>
    </row>
    <row r="286" spans="1:5" x14ac:dyDescent="0.35">
      <c r="A286" s="8">
        <v>42500</v>
      </c>
      <c r="B286">
        <v>96.75</v>
      </c>
      <c r="C286">
        <v>478500</v>
      </c>
      <c r="D286" t="s">
        <v>53</v>
      </c>
      <c r="E286">
        <f>(Таблица1[[#This Row],[Close]]-B285)/B285</f>
        <v>3.5266051239498334E-3</v>
      </c>
    </row>
    <row r="287" spans="1:5" x14ac:dyDescent="0.35">
      <c r="A287" s="8">
        <v>42501</v>
      </c>
      <c r="B287">
        <v>96.1</v>
      </c>
      <c r="C287">
        <v>413700</v>
      </c>
      <c r="D287" t="s">
        <v>53</v>
      </c>
      <c r="E287">
        <f>(Таблица1[[#This Row],[Close]]-B286)/B286</f>
        <v>-6.7183462532300333E-3</v>
      </c>
    </row>
    <row r="288" spans="1:5" x14ac:dyDescent="0.35">
      <c r="A288" s="8">
        <v>42502</v>
      </c>
      <c r="B288">
        <v>94.27</v>
      </c>
      <c r="C288">
        <v>419800</v>
      </c>
      <c r="D288" t="s">
        <v>53</v>
      </c>
      <c r="E288">
        <f>(Таблица1[[#This Row],[Close]]-B287)/B287</f>
        <v>-1.9042663891779381E-2</v>
      </c>
    </row>
    <row r="289" spans="1:5" x14ac:dyDescent="0.35">
      <c r="A289" s="8">
        <v>42503</v>
      </c>
      <c r="B289">
        <v>94.08</v>
      </c>
      <c r="C289">
        <v>298400</v>
      </c>
      <c r="D289" t="s">
        <v>53</v>
      </c>
      <c r="E289">
        <f>(Таблица1[[#This Row],[Close]]-B288)/B288</f>
        <v>-2.0154874297231115E-3</v>
      </c>
    </row>
    <row r="290" spans="1:5" x14ac:dyDescent="0.35">
      <c r="A290" s="8">
        <v>42506</v>
      </c>
      <c r="B290">
        <v>96.42</v>
      </c>
      <c r="C290">
        <v>466800</v>
      </c>
      <c r="D290" t="s">
        <v>53</v>
      </c>
      <c r="E290">
        <f>(Таблица1[[#This Row],[Close]]-B289)/B289</f>
        <v>2.4872448979591875E-2</v>
      </c>
    </row>
    <row r="291" spans="1:5" x14ac:dyDescent="0.35">
      <c r="A291" s="8">
        <v>42507</v>
      </c>
      <c r="B291">
        <v>94.13</v>
      </c>
      <c r="C291">
        <v>478400</v>
      </c>
      <c r="D291" t="s">
        <v>53</v>
      </c>
      <c r="E291">
        <f>(Таблица1[[#This Row],[Close]]-B290)/B290</f>
        <v>-2.3750259282306639E-2</v>
      </c>
    </row>
    <row r="292" spans="1:5" x14ac:dyDescent="0.35">
      <c r="A292" s="8">
        <v>42508</v>
      </c>
      <c r="B292">
        <v>95.06</v>
      </c>
      <c r="C292">
        <v>538000</v>
      </c>
      <c r="D292" t="s">
        <v>53</v>
      </c>
      <c r="E292">
        <f>(Таблица1[[#This Row],[Close]]-B291)/B291</f>
        <v>9.8799532561352054E-3</v>
      </c>
    </row>
    <row r="293" spans="1:5" x14ac:dyDescent="0.35">
      <c r="A293" s="8">
        <v>42509</v>
      </c>
      <c r="B293">
        <v>95.36</v>
      </c>
      <c r="C293">
        <v>446800</v>
      </c>
      <c r="D293" t="s">
        <v>53</v>
      </c>
      <c r="E293">
        <f>(Таблица1[[#This Row],[Close]]-B292)/B292</f>
        <v>3.1559015358720507E-3</v>
      </c>
    </row>
    <row r="294" spans="1:5" x14ac:dyDescent="0.35">
      <c r="A294" s="8">
        <v>42510</v>
      </c>
      <c r="B294">
        <v>97.28</v>
      </c>
      <c r="C294">
        <v>390900</v>
      </c>
      <c r="D294" t="s">
        <v>53</v>
      </c>
      <c r="E294">
        <f>(Таблица1[[#This Row],[Close]]-B293)/B293</f>
        <v>2.0134228187919483E-2</v>
      </c>
    </row>
    <row r="295" spans="1:5" x14ac:dyDescent="0.35">
      <c r="A295" s="8">
        <v>42513</v>
      </c>
      <c r="B295">
        <v>96.99</v>
      </c>
      <c r="C295">
        <v>326500</v>
      </c>
      <c r="D295" t="s">
        <v>53</v>
      </c>
      <c r="E295">
        <f>(Таблица1[[#This Row],[Close]]-B294)/B294</f>
        <v>-2.9810855263158538E-3</v>
      </c>
    </row>
    <row r="296" spans="1:5" x14ac:dyDescent="0.35">
      <c r="A296" s="8">
        <v>42514</v>
      </c>
      <c r="B296">
        <v>99.62</v>
      </c>
      <c r="C296">
        <v>428800</v>
      </c>
      <c r="D296" t="s">
        <v>53</v>
      </c>
      <c r="E296">
        <f>(Таблица1[[#This Row],[Close]]-B295)/B295</f>
        <v>2.7116197546138879E-2</v>
      </c>
    </row>
    <row r="297" spans="1:5" x14ac:dyDescent="0.35">
      <c r="A297" s="8">
        <v>42515</v>
      </c>
      <c r="B297">
        <v>98.94</v>
      </c>
      <c r="C297">
        <v>402500</v>
      </c>
      <c r="D297" t="s">
        <v>53</v>
      </c>
      <c r="E297">
        <f>(Таблица1[[#This Row],[Close]]-B296)/B296</f>
        <v>-6.8259385665529696E-3</v>
      </c>
    </row>
    <row r="298" spans="1:5" x14ac:dyDescent="0.35">
      <c r="A298" s="8">
        <v>42516</v>
      </c>
      <c r="B298">
        <v>98.8</v>
      </c>
      <c r="C298">
        <v>289300</v>
      </c>
      <c r="D298" t="s">
        <v>53</v>
      </c>
      <c r="E298">
        <f>(Таблица1[[#This Row],[Close]]-B297)/B297</f>
        <v>-1.414998989286442E-3</v>
      </c>
    </row>
    <row r="299" spans="1:5" x14ac:dyDescent="0.35">
      <c r="A299" s="8">
        <v>42517</v>
      </c>
      <c r="B299">
        <v>99.74</v>
      </c>
      <c r="C299">
        <v>321200</v>
      </c>
      <c r="D299" t="s">
        <v>53</v>
      </c>
      <c r="E299">
        <f>(Таблица1[[#This Row],[Close]]-B298)/B298</f>
        <v>9.514170040485808E-3</v>
      </c>
    </row>
    <row r="300" spans="1:5" x14ac:dyDescent="0.35">
      <c r="A300" s="8">
        <v>42521</v>
      </c>
      <c r="B300">
        <v>99.31</v>
      </c>
      <c r="C300">
        <v>466700</v>
      </c>
      <c r="D300" t="s">
        <v>53</v>
      </c>
      <c r="E300">
        <f>(Таблица1[[#This Row],[Close]]-B299)/B299</f>
        <v>-4.3112091437737384E-3</v>
      </c>
    </row>
    <row r="301" spans="1:5" x14ac:dyDescent="0.35">
      <c r="A301" s="8">
        <v>42522</v>
      </c>
      <c r="B301">
        <v>101.58</v>
      </c>
      <c r="C301">
        <v>401200</v>
      </c>
      <c r="D301" t="s">
        <v>53</v>
      </c>
      <c r="E301">
        <f>(Таблица1[[#This Row],[Close]]-B300)/B300</f>
        <v>2.2857718255966126E-2</v>
      </c>
    </row>
    <row r="302" spans="1:5" x14ac:dyDescent="0.35">
      <c r="A302" s="8">
        <v>42523</v>
      </c>
      <c r="B302">
        <v>101.87</v>
      </c>
      <c r="C302">
        <v>381600</v>
      </c>
      <c r="D302" t="s">
        <v>53</v>
      </c>
      <c r="E302">
        <f>(Таблица1[[#This Row],[Close]]-B301)/B301</f>
        <v>2.8548926954125443E-3</v>
      </c>
    </row>
    <row r="303" spans="1:5" x14ac:dyDescent="0.35">
      <c r="A303" s="8">
        <v>42524</v>
      </c>
      <c r="B303">
        <v>101.81</v>
      </c>
      <c r="C303">
        <v>496000</v>
      </c>
      <c r="D303" t="s">
        <v>53</v>
      </c>
      <c r="E303">
        <f>(Таблица1[[#This Row],[Close]]-B302)/B302</f>
        <v>-5.8898596250124937E-4</v>
      </c>
    </row>
    <row r="304" spans="1:5" x14ac:dyDescent="0.35">
      <c r="A304" s="8">
        <v>42527</v>
      </c>
      <c r="B304">
        <v>101.89</v>
      </c>
      <c r="C304">
        <v>338400</v>
      </c>
      <c r="D304" t="s">
        <v>53</v>
      </c>
      <c r="E304">
        <f>(Таблица1[[#This Row],[Close]]-B303)/B303</f>
        <v>7.8577742854334836E-4</v>
      </c>
    </row>
    <row r="305" spans="1:5" x14ac:dyDescent="0.35">
      <c r="A305" s="8">
        <v>42528</v>
      </c>
      <c r="B305">
        <v>104.31</v>
      </c>
      <c r="C305">
        <v>588000</v>
      </c>
      <c r="D305" t="s">
        <v>53</v>
      </c>
      <c r="E305">
        <f>(Таблица1[[#This Row],[Close]]-B304)/B304</f>
        <v>2.3751104131906974E-2</v>
      </c>
    </row>
    <row r="306" spans="1:5" x14ac:dyDescent="0.35">
      <c r="A306" s="8">
        <v>42529</v>
      </c>
      <c r="B306">
        <v>104.37</v>
      </c>
      <c r="C306">
        <v>414800</v>
      </c>
      <c r="D306" t="s">
        <v>53</v>
      </c>
      <c r="E306">
        <f>(Таблица1[[#This Row],[Close]]-B305)/B305</f>
        <v>5.7520851308601542E-4</v>
      </c>
    </row>
    <row r="307" spans="1:5" x14ac:dyDescent="0.35">
      <c r="A307" s="8">
        <v>42530</v>
      </c>
      <c r="B307">
        <v>104.31</v>
      </c>
      <c r="C307">
        <v>381800</v>
      </c>
      <c r="D307" t="s">
        <v>53</v>
      </c>
      <c r="E307">
        <f>(Таблица1[[#This Row],[Close]]-B306)/B306</f>
        <v>-5.7487783845934916E-4</v>
      </c>
    </row>
    <row r="308" spans="1:5" x14ac:dyDescent="0.35">
      <c r="A308" s="8">
        <v>42531</v>
      </c>
      <c r="B308">
        <v>102.53</v>
      </c>
      <c r="C308">
        <v>343500</v>
      </c>
      <c r="D308" t="s">
        <v>53</v>
      </c>
      <c r="E308">
        <f>(Таблица1[[#This Row],[Close]]-B307)/B307</f>
        <v>-1.7064519221551156E-2</v>
      </c>
    </row>
    <row r="309" spans="1:5" x14ac:dyDescent="0.35">
      <c r="A309" s="8">
        <v>42534</v>
      </c>
      <c r="B309">
        <v>101.77</v>
      </c>
      <c r="C309">
        <v>419700</v>
      </c>
      <c r="D309" t="s">
        <v>53</v>
      </c>
      <c r="E309">
        <f>(Таблица1[[#This Row],[Close]]-B308)/B308</f>
        <v>-7.4124646444943439E-3</v>
      </c>
    </row>
    <row r="310" spans="1:5" x14ac:dyDescent="0.35">
      <c r="A310" s="8">
        <v>42535</v>
      </c>
      <c r="B310">
        <v>102.03</v>
      </c>
      <c r="C310">
        <v>294400</v>
      </c>
      <c r="D310" t="s">
        <v>53</v>
      </c>
      <c r="E310">
        <f>(Таблица1[[#This Row],[Close]]-B309)/B309</f>
        <v>2.5547803871475397E-3</v>
      </c>
    </row>
    <row r="311" spans="1:5" x14ac:dyDescent="0.35">
      <c r="A311" s="8">
        <v>42536</v>
      </c>
      <c r="B311">
        <v>103.09</v>
      </c>
      <c r="C311">
        <v>455900</v>
      </c>
      <c r="D311" t="s">
        <v>53</v>
      </c>
      <c r="E311">
        <f>(Таблица1[[#This Row],[Close]]-B310)/B310</f>
        <v>1.0389101244731963E-2</v>
      </c>
    </row>
    <row r="312" spans="1:5" x14ac:dyDescent="0.35">
      <c r="A312" s="8">
        <v>42537</v>
      </c>
      <c r="B312">
        <v>100.72</v>
      </c>
      <c r="C312">
        <v>566000</v>
      </c>
      <c r="D312" t="s">
        <v>53</v>
      </c>
      <c r="E312">
        <f>(Таблица1[[#This Row],[Close]]-B311)/B311</f>
        <v>-2.2989620719759477E-2</v>
      </c>
    </row>
    <row r="313" spans="1:5" x14ac:dyDescent="0.35">
      <c r="A313" s="8">
        <v>42538</v>
      </c>
      <c r="B313">
        <v>99.23</v>
      </c>
      <c r="C313">
        <v>801800</v>
      </c>
      <c r="D313" t="s">
        <v>53</v>
      </c>
      <c r="E313">
        <f>(Таблица1[[#This Row],[Close]]-B312)/B312</f>
        <v>-1.4793486894360552E-2</v>
      </c>
    </row>
    <row r="314" spans="1:5" x14ac:dyDescent="0.35">
      <c r="A314" s="8">
        <v>42541</v>
      </c>
      <c r="B314">
        <v>101.72</v>
      </c>
      <c r="C314">
        <v>625700</v>
      </c>
      <c r="D314" t="s">
        <v>53</v>
      </c>
      <c r="E314">
        <f>(Таблица1[[#This Row],[Close]]-B313)/B313</f>
        <v>2.5093217776881938E-2</v>
      </c>
    </row>
    <row r="315" spans="1:5" x14ac:dyDescent="0.35">
      <c r="A315" s="8">
        <v>42542</v>
      </c>
      <c r="B315">
        <v>101.76</v>
      </c>
      <c r="C315">
        <v>466800</v>
      </c>
      <c r="D315" t="s">
        <v>53</v>
      </c>
      <c r="E315">
        <f>(Таблица1[[#This Row],[Close]]-B314)/B314</f>
        <v>3.9323633503741891E-4</v>
      </c>
    </row>
    <row r="316" spans="1:5" x14ac:dyDescent="0.35">
      <c r="A316" s="8">
        <v>42543</v>
      </c>
      <c r="B316">
        <v>101.7</v>
      </c>
      <c r="C316">
        <v>395000</v>
      </c>
      <c r="D316" t="s">
        <v>53</v>
      </c>
      <c r="E316">
        <f>(Таблица1[[#This Row],[Close]]-B315)/B315</f>
        <v>-5.8962264150945627E-4</v>
      </c>
    </row>
    <row r="317" spans="1:5" x14ac:dyDescent="0.35">
      <c r="A317" s="8">
        <v>42544</v>
      </c>
      <c r="B317">
        <v>104.25</v>
      </c>
      <c r="C317">
        <v>558200</v>
      </c>
      <c r="D317" t="s">
        <v>53</v>
      </c>
      <c r="E317">
        <f>(Таблица1[[#This Row],[Close]]-B316)/B316</f>
        <v>2.5073746312684338E-2</v>
      </c>
    </row>
    <row r="318" spans="1:5" x14ac:dyDescent="0.35">
      <c r="A318" s="8">
        <v>42545</v>
      </c>
      <c r="B318">
        <v>100.37</v>
      </c>
      <c r="C318">
        <v>4664900</v>
      </c>
      <c r="D318" t="s">
        <v>53</v>
      </c>
      <c r="E318">
        <f>(Таблица1[[#This Row],[Close]]-B317)/B317</f>
        <v>-3.7218225419664228E-2</v>
      </c>
    </row>
    <row r="319" spans="1:5" x14ac:dyDescent="0.35">
      <c r="A319" s="8">
        <v>42548</v>
      </c>
      <c r="B319">
        <v>101.23</v>
      </c>
      <c r="C319">
        <v>1045800</v>
      </c>
      <c r="D319" t="s">
        <v>53</v>
      </c>
      <c r="E319">
        <f>(Таблица1[[#This Row],[Close]]-B318)/B318</f>
        <v>8.5682972999900301E-3</v>
      </c>
    </row>
    <row r="320" spans="1:5" x14ac:dyDescent="0.35">
      <c r="A320" s="8">
        <v>42549</v>
      </c>
      <c r="B320">
        <v>105.09</v>
      </c>
      <c r="C320">
        <v>667000</v>
      </c>
      <c r="D320" t="s">
        <v>53</v>
      </c>
      <c r="E320">
        <f>(Таблица1[[#This Row],[Close]]-B319)/B319</f>
        <v>3.8130988837301191E-2</v>
      </c>
    </row>
    <row r="321" spans="1:5" x14ac:dyDescent="0.35">
      <c r="A321" s="8">
        <v>42550</v>
      </c>
      <c r="B321">
        <v>108.16</v>
      </c>
      <c r="C321">
        <v>791800</v>
      </c>
      <c r="D321" t="s">
        <v>53</v>
      </c>
      <c r="E321">
        <f>(Таблица1[[#This Row],[Close]]-B320)/B320</f>
        <v>2.9213055476258378E-2</v>
      </c>
    </row>
    <row r="322" spans="1:5" x14ac:dyDescent="0.35">
      <c r="A322" s="8">
        <v>42551</v>
      </c>
      <c r="B322">
        <v>109.29</v>
      </c>
      <c r="C322">
        <v>718600</v>
      </c>
      <c r="D322" t="s">
        <v>53</v>
      </c>
      <c r="E322">
        <f>(Таблица1[[#This Row],[Close]]-B321)/B321</f>
        <v>1.0447485207100682E-2</v>
      </c>
    </row>
    <row r="323" spans="1:5" x14ac:dyDescent="0.35">
      <c r="A323" s="8">
        <v>42552</v>
      </c>
      <c r="B323">
        <v>110.17</v>
      </c>
      <c r="C323">
        <v>355200</v>
      </c>
      <c r="D323" t="s">
        <v>53</v>
      </c>
      <c r="E323">
        <f>(Таблица1[[#This Row],[Close]]-B322)/B322</f>
        <v>8.0519718180985939E-3</v>
      </c>
    </row>
    <row r="324" spans="1:5" x14ac:dyDescent="0.35">
      <c r="A324" s="8">
        <v>42556</v>
      </c>
      <c r="B324">
        <v>109.83</v>
      </c>
      <c r="C324">
        <v>531800</v>
      </c>
      <c r="D324" t="s">
        <v>53</v>
      </c>
      <c r="E324">
        <f>(Таблица1[[#This Row],[Close]]-B323)/B323</f>
        <v>-3.0861396024326349E-3</v>
      </c>
    </row>
    <row r="325" spans="1:5" x14ac:dyDescent="0.35">
      <c r="A325" s="8">
        <v>42557</v>
      </c>
      <c r="B325">
        <v>111.44</v>
      </c>
      <c r="C325">
        <v>809500</v>
      </c>
      <c r="D325" t="s">
        <v>53</v>
      </c>
      <c r="E325">
        <f>(Таблица1[[#This Row],[Close]]-B324)/B324</f>
        <v>1.4659018483110256E-2</v>
      </c>
    </row>
    <row r="326" spans="1:5" x14ac:dyDescent="0.35">
      <c r="A326" s="8">
        <v>42558</v>
      </c>
      <c r="B326">
        <v>113.53</v>
      </c>
      <c r="C326">
        <v>592400</v>
      </c>
      <c r="D326" t="s">
        <v>53</v>
      </c>
      <c r="E326">
        <f>(Таблица1[[#This Row],[Close]]-B325)/B325</f>
        <v>1.8754486719310872E-2</v>
      </c>
    </row>
    <row r="327" spans="1:5" x14ac:dyDescent="0.35">
      <c r="A327" s="8">
        <v>42559</v>
      </c>
      <c r="B327">
        <v>114.15</v>
      </c>
      <c r="C327">
        <v>645900</v>
      </c>
      <c r="D327" t="s">
        <v>53</v>
      </c>
      <c r="E327">
        <f>(Таблица1[[#This Row],[Close]]-B326)/B326</f>
        <v>5.4611116004580689E-3</v>
      </c>
    </row>
    <row r="328" spans="1:5" x14ac:dyDescent="0.35">
      <c r="A328" s="8">
        <v>42562</v>
      </c>
      <c r="B328">
        <v>115.94</v>
      </c>
      <c r="C328">
        <v>795700</v>
      </c>
      <c r="D328" t="s">
        <v>53</v>
      </c>
      <c r="E328">
        <f>(Таблица1[[#This Row],[Close]]-B327)/B327</f>
        <v>1.5681121331581182E-2</v>
      </c>
    </row>
    <row r="329" spans="1:5" x14ac:dyDescent="0.35">
      <c r="A329" s="8">
        <v>42563</v>
      </c>
      <c r="B329">
        <v>117.76</v>
      </c>
      <c r="C329">
        <v>803800</v>
      </c>
      <c r="D329" t="s">
        <v>53</v>
      </c>
      <c r="E329">
        <f>(Таблица1[[#This Row],[Close]]-B328)/B328</f>
        <v>1.5697774711057509E-2</v>
      </c>
    </row>
    <row r="330" spans="1:5" x14ac:dyDescent="0.35">
      <c r="A330" s="8">
        <v>42564</v>
      </c>
      <c r="B330">
        <v>117.51</v>
      </c>
      <c r="C330">
        <v>637300</v>
      </c>
      <c r="D330" t="s">
        <v>53</v>
      </c>
      <c r="E330">
        <f>(Таблица1[[#This Row],[Close]]-B329)/B329</f>
        <v>-2.122961956521739E-3</v>
      </c>
    </row>
    <row r="331" spans="1:5" x14ac:dyDescent="0.35">
      <c r="A331" s="8">
        <v>42565</v>
      </c>
      <c r="B331">
        <v>117.78</v>
      </c>
      <c r="C331">
        <v>480600</v>
      </c>
      <c r="D331" t="s">
        <v>53</v>
      </c>
      <c r="E331">
        <f>(Таблица1[[#This Row],[Close]]-B330)/B330</f>
        <v>2.2976767934643522E-3</v>
      </c>
    </row>
    <row r="332" spans="1:5" x14ac:dyDescent="0.35">
      <c r="A332" s="8">
        <v>42566</v>
      </c>
      <c r="B332">
        <v>117.14</v>
      </c>
      <c r="C332">
        <v>311500</v>
      </c>
      <c r="D332" t="s">
        <v>53</v>
      </c>
      <c r="E332">
        <f>(Таблица1[[#This Row],[Close]]-B331)/B331</f>
        <v>-5.4338597384955053E-3</v>
      </c>
    </row>
    <row r="333" spans="1:5" x14ac:dyDescent="0.35">
      <c r="A333" s="8">
        <v>42569</v>
      </c>
      <c r="B333">
        <v>117.47</v>
      </c>
      <c r="C333">
        <v>343300</v>
      </c>
      <c r="D333" t="s">
        <v>53</v>
      </c>
      <c r="E333">
        <f>(Таблица1[[#This Row],[Close]]-B332)/B332</f>
        <v>2.8171418815092905E-3</v>
      </c>
    </row>
    <row r="334" spans="1:5" x14ac:dyDescent="0.35">
      <c r="A334" s="8">
        <v>42570</v>
      </c>
      <c r="B334">
        <v>116.59</v>
      </c>
      <c r="C334">
        <v>391200</v>
      </c>
      <c r="D334" t="s">
        <v>53</v>
      </c>
      <c r="E334">
        <f>(Таблица1[[#This Row],[Close]]-B333)/B333</f>
        <v>-7.4912743679236863E-3</v>
      </c>
    </row>
    <row r="335" spans="1:5" x14ac:dyDescent="0.35">
      <c r="A335" s="8">
        <v>42571</v>
      </c>
      <c r="B335">
        <v>118.24</v>
      </c>
      <c r="C335">
        <v>574500</v>
      </c>
      <c r="D335" t="s">
        <v>53</v>
      </c>
      <c r="E335">
        <f>(Таблица1[[#This Row],[Close]]-B334)/B334</f>
        <v>1.4152157131829414E-2</v>
      </c>
    </row>
    <row r="336" spans="1:5" x14ac:dyDescent="0.35">
      <c r="A336" s="8">
        <v>42572</v>
      </c>
      <c r="B336">
        <v>116.01</v>
      </c>
      <c r="C336">
        <v>463400</v>
      </c>
      <c r="D336" t="s">
        <v>53</v>
      </c>
      <c r="E336">
        <f>(Таблица1[[#This Row],[Close]]-B335)/B335</f>
        <v>-1.8859945872800998E-2</v>
      </c>
    </row>
    <row r="337" spans="1:5" x14ac:dyDescent="0.35">
      <c r="A337" s="8">
        <v>42573</v>
      </c>
      <c r="B337">
        <v>116.25</v>
      </c>
      <c r="C337">
        <v>435000</v>
      </c>
      <c r="D337" t="s">
        <v>53</v>
      </c>
      <c r="E337">
        <f>(Таблица1[[#This Row],[Close]]-B336)/B336</f>
        <v>2.0687871735194799E-3</v>
      </c>
    </row>
    <row r="338" spans="1:5" x14ac:dyDescent="0.35">
      <c r="A338" s="8">
        <v>42576</v>
      </c>
      <c r="B338">
        <v>114.62</v>
      </c>
      <c r="C338">
        <v>756700</v>
      </c>
      <c r="D338" t="s">
        <v>53</v>
      </c>
      <c r="E338">
        <f>(Таблица1[[#This Row],[Close]]-B337)/B337</f>
        <v>-1.4021505376344046E-2</v>
      </c>
    </row>
    <row r="339" spans="1:5" x14ac:dyDescent="0.35">
      <c r="A339" s="8">
        <v>42577</v>
      </c>
      <c r="B339">
        <v>114.27</v>
      </c>
      <c r="C339">
        <v>841400</v>
      </c>
      <c r="D339" t="s">
        <v>53</v>
      </c>
      <c r="E339">
        <f>(Таблица1[[#This Row],[Close]]-B338)/B338</f>
        <v>-3.0535683126854695E-3</v>
      </c>
    </row>
    <row r="340" spans="1:5" x14ac:dyDescent="0.35">
      <c r="A340" s="8">
        <v>42578</v>
      </c>
      <c r="B340">
        <v>115.97</v>
      </c>
      <c r="C340">
        <v>928800</v>
      </c>
      <c r="D340" t="s">
        <v>53</v>
      </c>
      <c r="E340">
        <f>(Таблица1[[#This Row],[Close]]-B339)/B339</f>
        <v>1.4877045593769169E-2</v>
      </c>
    </row>
    <row r="341" spans="1:5" x14ac:dyDescent="0.35">
      <c r="A341" s="8">
        <v>42579</v>
      </c>
      <c r="B341">
        <v>115.03</v>
      </c>
      <c r="C341">
        <v>828100</v>
      </c>
      <c r="D341" t="s">
        <v>53</v>
      </c>
      <c r="E341">
        <f>(Таблица1[[#This Row],[Close]]-B340)/B340</f>
        <v>-8.1055445373803374E-3</v>
      </c>
    </row>
    <row r="342" spans="1:5" x14ac:dyDescent="0.35">
      <c r="A342" s="8">
        <v>42580</v>
      </c>
      <c r="B342">
        <v>117.97</v>
      </c>
      <c r="C342">
        <v>880000</v>
      </c>
      <c r="D342" t="s">
        <v>53</v>
      </c>
      <c r="E342">
        <f>(Таблица1[[#This Row],[Close]]-B341)/B341</f>
        <v>2.5558549943492982E-2</v>
      </c>
    </row>
    <row r="343" spans="1:5" x14ac:dyDescent="0.35">
      <c r="A343" s="8">
        <v>42583</v>
      </c>
      <c r="B343">
        <v>119.5</v>
      </c>
      <c r="C343">
        <v>561700</v>
      </c>
      <c r="D343" t="s">
        <v>53</v>
      </c>
      <c r="E343">
        <f>(Таблица1[[#This Row],[Close]]-B342)/B342</f>
        <v>1.2969398999745708E-2</v>
      </c>
    </row>
    <row r="344" spans="1:5" x14ac:dyDescent="0.35">
      <c r="A344" s="8">
        <v>42584</v>
      </c>
      <c r="B344">
        <v>118.91</v>
      </c>
      <c r="C344">
        <v>586800</v>
      </c>
      <c r="D344" t="s">
        <v>53</v>
      </c>
      <c r="E344">
        <f>(Таблица1[[#This Row],[Close]]-B343)/B343</f>
        <v>-4.9372384937238778E-3</v>
      </c>
    </row>
    <row r="345" spans="1:5" x14ac:dyDescent="0.35">
      <c r="A345" s="8">
        <v>42585</v>
      </c>
      <c r="B345">
        <v>118.58</v>
      </c>
      <c r="C345">
        <v>372000</v>
      </c>
      <c r="D345" t="s">
        <v>53</v>
      </c>
      <c r="E345">
        <f>(Таблица1[[#This Row],[Close]]-B344)/B344</f>
        <v>-2.7752081406105314E-3</v>
      </c>
    </row>
    <row r="346" spans="1:5" x14ac:dyDescent="0.35">
      <c r="A346" s="8">
        <v>42586</v>
      </c>
      <c r="B346">
        <v>121.41</v>
      </c>
      <c r="C346">
        <v>549700</v>
      </c>
      <c r="D346" t="s">
        <v>53</v>
      </c>
      <c r="E346">
        <f>(Таблица1[[#This Row],[Close]]-B345)/B345</f>
        <v>2.3865744644965409E-2</v>
      </c>
    </row>
    <row r="347" spans="1:5" x14ac:dyDescent="0.35">
      <c r="A347" s="8">
        <v>42587</v>
      </c>
      <c r="B347">
        <v>120.25</v>
      </c>
      <c r="C347">
        <v>476800</v>
      </c>
      <c r="D347" t="s">
        <v>53</v>
      </c>
      <c r="E347">
        <f>(Таблица1[[#This Row],[Close]]-B346)/B346</f>
        <v>-9.5544024380199051E-3</v>
      </c>
    </row>
    <row r="348" spans="1:5" x14ac:dyDescent="0.35">
      <c r="A348" s="8">
        <v>42590</v>
      </c>
      <c r="B348">
        <v>120.26</v>
      </c>
      <c r="C348">
        <v>365500</v>
      </c>
      <c r="D348" t="s">
        <v>53</v>
      </c>
      <c r="E348">
        <f>(Таблица1[[#This Row],[Close]]-B347)/B347</f>
        <v>8.3160083160125701E-5</v>
      </c>
    </row>
    <row r="349" spans="1:5" x14ac:dyDescent="0.35">
      <c r="A349" s="8">
        <v>42591</v>
      </c>
      <c r="B349">
        <v>123.33</v>
      </c>
      <c r="C349">
        <v>619700</v>
      </c>
      <c r="D349" t="s">
        <v>53</v>
      </c>
      <c r="E349">
        <f>(Таблица1[[#This Row],[Close]]-B348)/B348</f>
        <v>2.5528022617661676E-2</v>
      </c>
    </row>
    <row r="350" spans="1:5" x14ac:dyDescent="0.35">
      <c r="A350" s="8">
        <v>42592</v>
      </c>
      <c r="B350">
        <v>123.46</v>
      </c>
      <c r="C350">
        <v>364500</v>
      </c>
      <c r="D350" t="s">
        <v>53</v>
      </c>
      <c r="E350">
        <f>(Таблица1[[#This Row],[Close]]-B349)/B349</f>
        <v>1.0540825427713895E-3</v>
      </c>
    </row>
    <row r="351" spans="1:5" x14ac:dyDescent="0.35">
      <c r="A351" s="8">
        <v>42593</v>
      </c>
      <c r="B351">
        <v>124.09</v>
      </c>
      <c r="C351">
        <v>389900</v>
      </c>
      <c r="D351" t="s">
        <v>53</v>
      </c>
      <c r="E351">
        <f>(Таблица1[[#This Row],[Close]]-B350)/B350</f>
        <v>5.1028673254496166E-3</v>
      </c>
    </row>
    <row r="352" spans="1:5" x14ac:dyDescent="0.35">
      <c r="A352" s="8">
        <v>42594</v>
      </c>
      <c r="B352">
        <v>123.69</v>
      </c>
      <c r="C352">
        <v>232700</v>
      </c>
      <c r="D352" t="s">
        <v>53</v>
      </c>
      <c r="E352">
        <f>(Таблица1[[#This Row],[Close]]-B351)/B351</f>
        <v>-3.2234668385849436E-3</v>
      </c>
    </row>
    <row r="353" spans="1:5" x14ac:dyDescent="0.35">
      <c r="A353" s="8">
        <v>42597</v>
      </c>
      <c r="B353">
        <v>123.39</v>
      </c>
      <c r="C353">
        <v>314100</v>
      </c>
      <c r="D353" t="s">
        <v>53</v>
      </c>
      <c r="E353">
        <f>(Таблица1[[#This Row],[Close]]-B352)/B352</f>
        <v>-2.4254183846713329E-3</v>
      </c>
    </row>
    <row r="354" spans="1:5" x14ac:dyDescent="0.35">
      <c r="A354" s="8">
        <v>42598</v>
      </c>
      <c r="B354">
        <v>122.46</v>
      </c>
      <c r="C354">
        <v>250500</v>
      </c>
      <c r="D354" t="s">
        <v>53</v>
      </c>
      <c r="E354">
        <f>(Таблица1[[#This Row],[Close]]-B353)/B353</f>
        <v>-7.5370775589594522E-3</v>
      </c>
    </row>
    <row r="355" spans="1:5" x14ac:dyDescent="0.35">
      <c r="A355" s="8">
        <v>42599</v>
      </c>
      <c r="B355">
        <v>121.76</v>
      </c>
      <c r="C355">
        <v>261300</v>
      </c>
      <c r="D355" t="s">
        <v>53</v>
      </c>
      <c r="E355">
        <f>(Таблица1[[#This Row],[Close]]-B354)/B354</f>
        <v>-5.7161522129674071E-3</v>
      </c>
    </row>
    <row r="356" spans="1:5" x14ac:dyDescent="0.35">
      <c r="A356" s="8">
        <v>42600</v>
      </c>
      <c r="B356">
        <v>121.52</v>
      </c>
      <c r="C356">
        <v>262300</v>
      </c>
      <c r="D356" t="s">
        <v>53</v>
      </c>
      <c r="E356">
        <f>(Таблица1[[#This Row],[Close]]-B355)/B355</f>
        <v>-1.9710906701709023E-3</v>
      </c>
    </row>
    <row r="357" spans="1:5" x14ac:dyDescent="0.35">
      <c r="A357" s="8">
        <v>42601</v>
      </c>
      <c r="B357">
        <v>121.43</v>
      </c>
      <c r="C357">
        <v>369400</v>
      </c>
      <c r="D357" t="s">
        <v>53</v>
      </c>
      <c r="E357">
        <f>(Таблица1[[#This Row],[Close]]-B356)/B356</f>
        <v>-7.40618828176343E-4</v>
      </c>
    </row>
    <row r="358" spans="1:5" x14ac:dyDescent="0.35">
      <c r="A358" s="8">
        <v>42604</v>
      </c>
      <c r="B358">
        <v>120.67</v>
      </c>
      <c r="C358">
        <v>321300</v>
      </c>
      <c r="D358" t="s">
        <v>53</v>
      </c>
      <c r="E358">
        <f>(Таблица1[[#This Row],[Close]]-B357)/B357</f>
        <v>-6.2587498970600765E-3</v>
      </c>
    </row>
    <row r="359" spans="1:5" x14ac:dyDescent="0.35">
      <c r="A359" s="8">
        <v>42605</v>
      </c>
      <c r="B359">
        <v>121.07</v>
      </c>
      <c r="C359">
        <v>346700</v>
      </c>
      <c r="D359" t="s">
        <v>53</v>
      </c>
      <c r="E359">
        <f>(Таблица1[[#This Row],[Close]]-B358)/B358</f>
        <v>3.314825557304976E-3</v>
      </c>
    </row>
    <row r="360" spans="1:5" x14ac:dyDescent="0.35">
      <c r="A360" s="8">
        <v>42606</v>
      </c>
      <c r="B360">
        <v>117.4</v>
      </c>
      <c r="C360">
        <v>346500</v>
      </c>
      <c r="D360" t="s">
        <v>53</v>
      </c>
      <c r="E360">
        <f>(Таблица1[[#This Row],[Close]]-B359)/B359</f>
        <v>-3.0313042041793904E-2</v>
      </c>
    </row>
    <row r="361" spans="1:5" x14ac:dyDescent="0.35">
      <c r="A361" s="8">
        <v>42607</v>
      </c>
      <c r="B361">
        <v>116.94</v>
      </c>
      <c r="C361">
        <v>297900</v>
      </c>
      <c r="D361" t="s">
        <v>53</v>
      </c>
      <c r="E361">
        <f>(Таблица1[[#This Row],[Close]]-B360)/B360</f>
        <v>-3.9182282793867795E-3</v>
      </c>
    </row>
    <row r="362" spans="1:5" x14ac:dyDescent="0.35">
      <c r="A362" s="8">
        <v>42608</v>
      </c>
      <c r="B362">
        <v>118.76</v>
      </c>
      <c r="C362">
        <v>262100</v>
      </c>
      <c r="D362" t="s">
        <v>53</v>
      </c>
      <c r="E362">
        <f>(Таблица1[[#This Row],[Close]]-B361)/B361</f>
        <v>1.5563536856507675E-2</v>
      </c>
    </row>
    <row r="363" spans="1:5" x14ac:dyDescent="0.35">
      <c r="A363" s="8">
        <v>42611</v>
      </c>
      <c r="B363">
        <v>120.71</v>
      </c>
      <c r="C363">
        <v>303100</v>
      </c>
      <c r="D363" t="s">
        <v>53</v>
      </c>
      <c r="E363">
        <f>(Таблица1[[#This Row],[Close]]-B362)/B362</f>
        <v>1.6419669922532742E-2</v>
      </c>
    </row>
    <row r="364" spans="1:5" x14ac:dyDescent="0.35">
      <c r="A364" s="8">
        <v>42612</v>
      </c>
      <c r="B364">
        <v>119.34</v>
      </c>
      <c r="C364">
        <v>221300</v>
      </c>
      <c r="D364" t="s">
        <v>53</v>
      </c>
      <c r="E364">
        <f>(Таблица1[[#This Row],[Close]]-B363)/B363</f>
        <v>-1.1349515367409415E-2</v>
      </c>
    </row>
    <row r="365" spans="1:5" x14ac:dyDescent="0.35">
      <c r="A365" s="8">
        <v>42613</v>
      </c>
      <c r="B365">
        <v>117.94</v>
      </c>
      <c r="C365">
        <v>303700</v>
      </c>
      <c r="D365" t="s">
        <v>53</v>
      </c>
      <c r="E365">
        <f>(Таблица1[[#This Row],[Close]]-B364)/B364</f>
        <v>-1.1731188201776484E-2</v>
      </c>
    </row>
    <row r="366" spans="1:5" x14ac:dyDescent="0.35">
      <c r="A366" s="8">
        <v>42614</v>
      </c>
      <c r="B366">
        <v>117.63</v>
      </c>
      <c r="C366">
        <v>305300</v>
      </c>
      <c r="D366" t="s">
        <v>53</v>
      </c>
      <c r="E366">
        <f>(Таблица1[[#This Row],[Close]]-B365)/B365</f>
        <v>-2.6284551466847742E-3</v>
      </c>
    </row>
    <row r="367" spans="1:5" x14ac:dyDescent="0.35">
      <c r="A367" s="8">
        <v>42615</v>
      </c>
      <c r="B367">
        <v>117.43</v>
      </c>
      <c r="C367">
        <v>329000</v>
      </c>
      <c r="D367" t="s">
        <v>53</v>
      </c>
      <c r="E367">
        <f>(Таблица1[[#This Row],[Close]]-B366)/B366</f>
        <v>-1.7002465357475868E-3</v>
      </c>
    </row>
    <row r="368" spans="1:5" x14ac:dyDescent="0.35">
      <c r="A368" s="8">
        <v>42619</v>
      </c>
      <c r="B368">
        <v>117.98</v>
      </c>
      <c r="C368">
        <v>325300</v>
      </c>
      <c r="D368" t="s">
        <v>53</v>
      </c>
      <c r="E368">
        <f>(Таблица1[[#This Row],[Close]]-B367)/B367</f>
        <v>4.6836413182321139E-3</v>
      </c>
    </row>
    <row r="369" spans="1:5" x14ac:dyDescent="0.35">
      <c r="A369" s="8">
        <v>42620</v>
      </c>
      <c r="B369">
        <v>119.04</v>
      </c>
      <c r="C369">
        <v>401100</v>
      </c>
      <c r="D369" t="s">
        <v>53</v>
      </c>
      <c r="E369">
        <f>(Таблица1[[#This Row],[Close]]-B368)/B368</f>
        <v>8.9845736565519769E-3</v>
      </c>
    </row>
    <row r="370" spans="1:5" x14ac:dyDescent="0.35">
      <c r="A370" s="8">
        <v>42621</v>
      </c>
      <c r="B370">
        <v>119.87</v>
      </c>
      <c r="C370">
        <v>266800</v>
      </c>
      <c r="D370" t="s">
        <v>53</v>
      </c>
      <c r="E370">
        <f>(Таблица1[[#This Row],[Close]]-B369)/B369</f>
        <v>6.9724462365591249E-3</v>
      </c>
    </row>
    <row r="371" spans="1:5" x14ac:dyDescent="0.35">
      <c r="A371" s="8">
        <v>42622</v>
      </c>
      <c r="B371">
        <v>116.37</v>
      </c>
      <c r="C371">
        <v>370500</v>
      </c>
      <c r="D371" t="s">
        <v>53</v>
      </c>
      <c r="E371">
        <f>(Таблица1[[#This Row],[Close]]-B370)/B370</f>
        <v>-2.9198298156336028E-2</v>
      </c>
    </row>
    <row r="372" spans="1:5" x14ac:dyDescent="0.35">
      <c r="A372" s="8">
        <v>42625</v>
      </c>
      <c r="B372">
        <v>119.34</v>
      </c>
      <c r="C372">
        <v>343200</v>
      </c>
      <c r="D372" t="s">
        <v>53</v>
      </c>
      <c r="E372">
        <f>(Таблица1[[#This Row],[Close]]-B371)/B371</f>
        <v>2.5522041763341056E-2</v>
      </c>
    </row>
    <row r="373" spans="1:5" x14ac:dyDescent="0.35">
      <c r="A373" s="8">
        <v>42626</v>
      </c>
      <c r="B373">
        <v>117.38</v>
      </c>
      <c r="C373">
        <v>299600</v>
      </c>
      <c r="D373" t="s">
        <v>53</v>
      </c>
      <c r="E373">
        <f>(Таблица1[[#This Row],[Close]]-B372)/B372</f>
        <v>-1.642366348248708E-2</v>
      </c>
    </row>
    <row r="374" spans="1:5" x14ac:dyDescent="0.35">
      <c r="A374" s="8">
        <v>42627</v>
      </c>
      <c r="B374">
        <v>118.52</v>
      </c>
      <c r="C374">
        <v>249600</v>
      </c>
      <c r="D374" t="s">
        <v>53</v>
      </c>
      <c r="E374">
        <f>(Таблица1[[#This Row],[Close]]-B373)/B373</f>
        <v>9.7120463452036176E-3</v>
      </c>
    </row>
    <row r="375" spans="1:5" x14ac:dyDescent="0.35">
      <c r="A375" s="8">
        <v>42628</v>
      </c>
      <c r="B375">
        <v>123.17</v>
      </c>
      <c r="C375">
        <v>406500</v>
      </c>
      <c r="D375" t="s">
        <v>53</v>
      </c>
      <c r="E375">
        <f>(Таблица1[[#This Row],[Close]]-B374)/B374</f>
        <v>3.9233884576442841E-2</v>
      </c>
    </row>
    <row r="376" spans="1:5" x14ac:dyDescent="0.35">
      <c r="A376" s="8">
        <v>42629</v>
      </c>
      <c r="B376">
        <v>124.93</v>
      </c>
      <c r="C376">
        <v>650200</v>
      </c>
      <c r="D376" t="s">
        <v>53</v>
      </c>
      <c r="E376">
        <f>(Таблица1[[#This Row],[Close]]-B375)/B375</f>
        <v>1.4289193797190916E-2</v>
      </c>
    </row>
    <row r="377" spans="1:5" x14ac:dyDescent="0.35">
      <c r="A377" s="8">
        <v>42632</v>
      </c>
      <c r="B377">
        <v>125.1</v>
      </c>
      <c r="C377">
        <v>525900</v>
      </c>
      <c r="D377" t="s">
        <v>53</v>
      </c>
      <c r="E377">
        <f>(Таблица1[[#This Row],[Close]]-B376)/B376</f>
        <v>1.3607620267348714E-3</v>
      </c>
    </row>
    <row r="378" spans="1:5" x14ac:dyDescent="0.35">
      <c r="A378" s="8">
        <v>42633</v>
      </c>
      <c r="B378">
        <v>125.1</v>
      </c>
      <c r="C378">
        <v>247600</v>
      </c>
      <c r="D378" t="s">
        <v>53</v>
      </c>
      <c r="E378">
        <f>(Таблица1[[#This Row],[Close]]-B377)/B377</f>
        <v>0</v>
      </c>
    </row>
    <row r="379" spans="1:5" x14ac:dyDescent="0.35">
      <c r="A379" s="8">
        <v>42634</v>
      </c>
      <c r="B379">
        <v>126.9</v>
      </c>
      <c r="C379">
        <v>309800</v>
      </c>
      <c r="D379" t="s">
        <v>53</v>
      </c>
      <c r="E379">
        <f>(Таблица1[[#This Row],[Close]]-B378)/B378</f>
        <v>1.4388489208633184E-2</v>
      </c>
    </row>
    <row r="380" spans="1:5" x14ac:dyDescent="0.35">
      <c r="A380" s="8">
        <v>42635</v>
      </c>
      <c r="B380">
        <v>126.37</v>
      </c>
      <c r="C380">
        <v>334200</v>
      </c>
      <c r="D380" t="s">
        <v>53</v>
      </c>
      <c r="E380">
        <f>(Таблица1[[#This Row],[Close]]-B379)/B379</f>
        <v>-4.1765169424743979E-3</v>
      </c>
    </row>
    <row r="381" spans="1:5" x14ac:dyDescent="0.35">
      <c r="A381" s="8">
        <v>42636</v>
      </c>
      <c r="B381">
        <v>123.53</v>
      </c>
      <c r="C381">
        <v>293200</v>
      </c>
      <c r="D381" t="s">
        <v>53</v>
      </c>
      <c r="E381">
        <f>(Таблица1[[#This Row],[Close]]-B380)/B380</f>
        <v>-2.247368837540558E-2</v>
      </c>
    </row>
    <row r="382" spans="1:5" x14ac:dyDescent="0.35">
      <c r="A382" s="8">
        <v>42639</v>
      </c>
      <c r="B382">
        <v>126.72</v>
      </c>
      <c r="C382">
        <v>429500</v>
      </c>
      <c r="D382" t="s">
        <v>53</v>
      </c>
      <c r="E382">
        <f>(Таблица1[[#This Row],[Close]]-B381)/B381</f>
        <v>2.5823686553873536E-2</v>
      </c>
    </row>
    <row r="383" spans="1:5" x14ac:dyDescent="0.35">
      <c r="A383" s="8">
        <v>42640</v>
      </c>
      <c r="B383">
        <v>129.19</v>
      </c>
      <c r="C383">
        <v>613100</v>
      </c>
      <c r="D383" t="s">
        <v>53</v>
      </c>
      <c r="E383">
        <f>(Таблица1[[#This Row],[Close]]-B382)/B382</f>
        <v>1.9491792929292921E-2</v>
      </c>
    </row>
    <row r="384" spans="1:5" x14ac:dyDescent="0.35">
      <c r="A384" s="8">
        <v>42641</v>
      </c>
      <c r="B384">
        <v>129.88999999999999</v>
      </c>
      <c r="C384">
        <v>312400</v>
      </c>
      <c r="D384" t="s">
        <v>53</v>
      </c>
      <c r="E384">
        <f>(Таблица1[[#This Row],[Close]]-B383)/B383</f>
        <v>5.418376035296762E-3</v>
      </c>
    </row>
    <row r="385" spans="1:5" x14ac:dyDescent="0.35">
      <c r="A385" s="8">
        <v>42642</v>
      </c>
      <c r="B385">
        <v>128.41999999999999</v>
      </c>
      <c r="C385">
        <v>483100</v>
      </c>
      <c r="D385" t="s">
        <v>53</v>
      </c>
      <c r="E385">
        <f>(Таблица1[[#This Row],[Close]]-B384)/B384</f>
        <v>-1.131726845792593E-2</v>
      </c>
    </row>
    <row r="386" spans="1:5" x14ac:dyDescent="0.35">
      <c r="A386" s="8">
        <v>42643</v>
      </c>
      <c r="B386">
        <v>128.58000000000001</v>
      </c>
      <c r="C386">
        <v>367800</v>
      </c>
      <c r="D386" t="s">
        <v>53</v>
      </c>
      <c r="E386">
        <f>(Таблица1[[#This Row],[Close]]-B385)/B385</f>
        <v>1.2459118517366846E-3</v>
      </c>
    </row>
    <row r="387" spans="1:5" x14ac:dyDescent="0.35">
      <c r="A387" s="8">
        <v>42646</v>
      </c>
      <c r="B387">
        <v>127.8</v>
      </c>
      <c r="C387">
        <v>364900</v>
      </c>
      <c r="D387" t="s">
        <v>53</v>
      </c>
      <c r="E387">
        <f>(Таблица1[[#This Row],[Close]]-B386)/B386</f>
        <v>-6.0662622491835065E-3</v>
      </c>
    </row>
    <row r="388" spans="1:5" x14ac:dyDescent="0.35">
      <c r="A388" s="8">
        <v>42647</v>
      </c>
      <c r="B388">
        <v>127.37</v>
      </c>
      <c r="C388">
        <v>335900</v>
      </c>
      <c r="D388" t="s">
        <v>53</v>
      </c>
      <c r="E388">
        <f>(Таблица1[[#This Row],[Close]]-B387)/B387</f>
        <v>-3.3646322378716167E-3</v>
      </c>
    </row>
    <row r="389" spans="1:5" x14ac:dyDescent="0.35">
      <c r="A389" s="8">
        <v>42648</v>
      </c>
      <c r="B389">
        <v>127.45</v>
      </c>
      <c r="C389">
        <v>406600</v>
      </c>
      <c r="D389" t="s">
        <v>53</v>
      </c>
      <c r="E389">
        <f>(Таблица1[[#This Row],[Close]]-B388)/B388</f>
        <v>6.2809138729683826E-4</v>
      </c>
    </row>
    <row r="390" spans="1:5" x14ac:dyDescent="0.35">
      <c r="A390" s="8">
        <v>42649</v>
      </c>
      <c r="B390">
        <v>128.5</v>
      </c>
      <c r="C390">
        <v>394400</v>
      </c>
      <c r="D390" t="s">
        <v>53</v>
      </c>
      <c r="E390">
        <f>(Таблица1[[#This Row],[Close]]-B389)/B389</f>
        <v>8.238524911730067E-3</v>
      </c>
    </row>
    <row r="391" spans="1:5" x14ac:dyDescent="0.35">
      <c r="A391" s="8">
        <v>42650</v>
      </c>
      <c r="B391">
        <v>128.47</v>
      </c>
      <c r="C391">
        <v>352200</v>
      </c>
      <c r="D391" t="s">
        <v>53</v>
      </c>
      <c r="E391">
        <f>(Таблица1[[#This Row],[Close]]-B390)/B390</f>
        <v>-2.3346303501946411E-4</v>
      </c>
    </row>
    <row r="392" spans="1:5" x14ac:dyDescent="0.35">
      <c r="A392" s="8">
        <v>42653</v>
      </c>
      <c r="B392">
        <v>131.74001000000001</v>
      </c>
      <c r="C392">
        <v>269200</v>
      </c>
      <c r="D392" t="s">
        <v>53</v>
      </c>
      <c r="E392">
        <f>(Таблица1[[#This Row],[Close]]-B391)/B391</f>
        <v>2.5453491087413509E-2</v>
      </c>
    </row>
    <row r="393" spans="1:5" x14ac:dyDescent="0.35">
      <c r="A393" s="8">
        <v>42654</v>
      </c>
      <c r="B393">
        <v>127.58</v>
      </c>
      <c r="C393">
        <v>307800</v>
      </c>
      <c r="D393" t="s">
        <v>53</v>
      </c>
      <c r="E393">
        <f>(Таблица1[[#This Row],[Close]]-B392)/B392</f>
        <v>-3.1577422834566458E-2</v>
      </c>
    </row>
    <row r="394" spans="1:5" x14ac:dyDescent="0.35">
      <c r="A394" s="8">
        <v>42655</v>
      </c>
      <c r="B394">
        <v>127.34</v>
      </c>
      <c r="C394">
        <v>207000</v>
      </c>
      <c r="D394" t="s">
        <v>53</v>
      </c>
      <c r="E394">
        <f>(Таблица1[[#This Row],[Close]]-B393)/B393</f>
        <v>-1.8811725975857883E-3</v>
      </c>
    </row>
    <row r="395" spans="1:5" x14ac:dyDescent="0.35">
      <c r="A395" s="8">
        <v>42656</v>
      </c>
      <c r="B395">
        <v>127.71</v>
      </c>
      <c r="C395">
        <v>177000</v>
      </c>
      <c r="D395" t="s">
        <v>53</v>
      </c>
      <c r="E395">
        <f>(Таблица1[[#This Row],[Close]]-B394)/B394</f>
        <v>2.9056070362807472E-3</v>
      </c>
    </row>
    <row r="396" spans="1:5" x14ac:dyDescent="0.35">
      <c r="A396" s="8">
        <v>42657</v>
      </c>
      <c r="B396">
        <v>127.06</v>
      </c>
      <c r="C396">
        <v>199000</v>
      </c>
      <c r="D396" t="s">
        <v>53</v>
      </c>
      <c r="E396">
        <f>(Таблица1[[#This Row],[Close]]-B395)/B395</f>
        <v>-5.0896562524468834E-3</v>
      </c>
    </row>
    <row r="397" spans="1:5" x14ac:dyDescent="0.35">
      <c r="A397" s="8">
        <v>42660</v>
      </c>
      <c r="B397">
        <v>127.95</v>
      </c>
      <c r="C397">
        <v>333900</v>
      </c>
      <c r="D397" t="s">
        <v>53</v>
      </c>
      <c r="E397">
        <f>(Таблица1[[#This Row],[Close]]-B396)/B396</f>
        <v>7.0045647725484068E-3</v>
      </c>
    </row>
    <row r="398" spans="1:5" x14ac:dyDescent="0.35">
      <c r="A398" s="8">
        <v>42661</v>
      </c>
      <c r="B398">
        <v>129.07001</v>
      </c>
      <c r="C398">
        <v>194200</v>
      </c>
      <c r="D398" t="s">
        <v>53</v>
      </c>
      <c r="E398">
        <f>(Таблица1[[#This Row],[Close]]-B397)/B397</f>
        <v>8.7534974599452406E-3</v>
      </c>
    </row>
    <row r="399" spans="1:5" x14ac:dyDescent="0.35">
      <c r="A399" s="8">
        <v>42662</v>
      </c>
      <c r="B399">
        <v>127.87</v>
      </c>
      <c r="C399">
        <v>220200</v>
      </c>
      <c r="D399" t="s">
        <v>53</v>
      </c>
      <c r="E399">
        <f>(Таблица1[[#This Row],[Close]]-B398)/B398</f>
        <v>-9.297357302443781E-3</v>
      </c>
    </row>
    <row r="400" spans="1:5" x14ac:dyDescent="0.35">
      <c r="A400" s="8">
        <v>42663</v>
      </c>
      <c r="B400">
        <v>125.27</v>
      </c>
      <c r="C400">
        <v>630400</v>
      </c>
      <c r="D400" t="s">
        <v>53</v>
      </c>
      <c r="E400">
        <f>(Таблица1[[#This Row],[Close]]-B399)/B399</f>
        <v>-2.0333150856338536E-2</v>
      </c>
    </row>
    <row r="401" spans="1:5" x14ac:dyDescent="0.35">
      <c r="A401" s="8">
        <v>42664</v>
      </c>
      <c r="B401">
        <v>124.85</v>
      </c>
      <c r="C401">
        <v>311800</v>
      </c>
      <c r="D401" t="s">
        <v>53</v>
      </c>
      <c r="E401">
        <f>(Таблица1[[#This Row],[Close]]-B400)/B400</f>
        <v>-3.3527580426279376E-3</v>
      </c>
    </row>
    <row r="402" spans="1:5" x14ac:dyDescent="0.35">
      <c r="A402" s="8">
        <v>42667</v>
      </c>
      <c r="B402">
        <v>125.61</v>
      </c>
      <c r="C402">
        <v>261600</v>
      </c>
      <c r="D402" t="s">
        <v>53</v>
      </c>
      <c r="E402">
        <f>(Таблица1[[#This Row],[Close]]-B401)/B401</f>
        <v>6.0873047657189041E-3</v>
      </c>
    </row>
    <row r="403" spans="1:5" x14ac:dyDescent="0.35">
      <c r="A403" s="8">
        <v>42668</v>
      </c>
      <c r="B403">
        <v>121.97</v>
      </c>
      <c r="C403">
        <v>386700</v>
      </c>
      <c r="D403" t="s">
        <v>53</v>
      </c>
      <c r="E403">
        <f>(Таблица1[[#This Row],[Close]]-B402)/B402</f>
        <v>-2.8978584507602902E-2</v>
      </c>
    </row>
    <row r="404" spans="1:5" x14ac:dyDescent="0.35">
      <c r="A404" s="8">
        <v>42669</v>
      </c>
      <c r="B404">
        <v>111.53</v>
      </c>
      <c r="C404">
        <v>2881600</v>
      </c>
      <c r="D404" t="s">
        <v>53</v>
      </c>
      <c r="E404">
        <f>(Таблица1[[#This Row],[Close]]-B403)/B403</f>
        <v>-8.559481839796669E-2</v>
      </c>
    </row>
    <row r="405" spans="1:5" x14ac:dyDescent="0.35">
      <c r="A405" s="8">
        <v>42670</v>
      </c>
      <c r="B405">
        <v>103.32</v>
      </c>
      <c r="C405">
        <v>3943900</v>
      </c>
      <c r="D405" t="s">
        <v>53</v>
      </c>
      <c r="E405">
        <f>(Таблица1[[#This Row],[Close]]-B404)/B404</f>
        <v>-7.3612480946830525E-2</v>
      </c>
    </row>
    <row r="406" spans="1:5" x14ac:dyDescent="0.35">
      <c r="A406" s="8">
        <v>42671</v>
      </c>
      <c r="B406">
        <v>105.13</v>
      </c>
      <c r="C406">
        <v>1547400</v>
      </c>
      <c r="D406" t="s">
        <v>53</v>
      </c>
      <c r="E406">
        <f>(Таблица1[[#This Row],[Close]]-B405)/B405</f>
        <v>1.7518389469609003E-2</v>
      </c>
    </row>
    <row r="407" spans="1:5" x14ac:dyDescent="0.35">
      <c r="A407" s="8">
        <v>42674</v>
      </c>
      <c r="B407">
        <v>104.99</v>
      </c>
      <c r="C407">
        <v>891400</v>
      </c>
      <c r="D407" t="s">
        <v>53</v>
      </c>
      <c r="E407">
        <f>(Таблица1[[#This Row],[Close]]-B406)/B406</f>
        <v>-1.331684580994964E-3</v>
      </c>
    </row>
    <row r="408" spans="1:5" x14ac:dyDescent="0.35">
      <c r="A408" s="8">
        <v>42675</v>
      </c>
      <c r="B408">
        <v>105.75</v>
      </c>
      <c r="C408">
        <v>736300</v>
      </c>
      <c r="D408" t="s">
        <v>53</v>
      </c>
      <c r="E408">
        <f>(Таблица1[[#This Row],[Close]]-B407)/B407</f>
        <v>7.2387846461568258E-3</v>
      </c>
    </row>
    <row r="409" spans="1:5" x14ac:dyDescent="0.35">
      <c r="A409" s="8">
        <v>42676</v>
      </c>
      <c r="B409">
        <v>104.17</v>
      </c>
      <c r="C409">
        <v>865000</v>
      </c>
      <c r="D409" t="s">
        <v>53</v>
      </c>
      <c r="E409">
        <f>(Таблица1[[#This Row],[Close]]-B408)/B408</f>
        <v>-1.4940898345153648E-2</v>
      </c>
    </row>
    <row r="410" spans="1:5" x14ac:dyDescent="0.35">
      <c r="A410" s="8">
        <v>42677</v>
      </c>
      <c r="B410">
        <v>102.51</v>
      </c>
      <c r="C410">
        <v>574600</v>
      </c>
      <c r="D410" t="s">
        <v>53</v>
      </c>
      <c r="E410">
        <f>(Таблица1[[#This Row],[Close]]-B409)/B409</f>
        <v>-1.5935490064317909E-2</v>
      </c>
    </row>
    <row r="411" spans="1:5" x14ac:dyDescent="0.35">
      <c r="A411" s="8">
        <v>42678</v>
      </c>
      <c r="B411">
        <v>104.7</v>
      </c>
      <c r="C411">
        <v>612600</v>
      </c>
      <c r="D411" t="s">
        <v>53</v>
      </c>
      <c r="E411">
        <f>(Таблица1[[#This Row],[Close]]-B410)/B410</f>
        <v>2.1363769388352334E-2</v>
      </c>
    </row>
    <row r="412" spans="1:5" x14ac:dyDescent="0.35">
      <c r="A412" s="8">
        <v>42681</v>
      </c>
      <c r="B412">
        <v>107.34</v>
      </c>
      <c r="C412">
        <v>648600</v>
      </c>
      <c r="D412" t="s">
        <v>53</v>
      </c>
      <c r="E412">
        <f>(Таблица1[[#This Row],[Close]]-B411)/B411</f>
        <v>2.5214899713467052E-2</v>
      </c>
    </row>
    <row r="413" spans="1:5" x14ac:dyDescent="0.35">
      <c r="A413" s="8">
        <v>42682</v>
      </c>
      <c r="B413">
        <v>107.91</v>
      </c>
      <c r="C413">
        <v>369100</v>
      </c>
      <c r="D413" t="s">
        <v>53</v>
      </c>
      <c r="E413">
        <f>(Таблица1[[#This Row],[Close]]-B412)/B412</f>
        <v>5.3102291783118424E-3</v>
      </c>
    </row>
    <row r="414" spans="1:5" x14ac:dyDescent="0.35">
      <c r="A414" s="8">
        <v>42683</v>
      </c>
      <c r="B414">
        <v>106.02</v>
      </c>
      <c r="C414">
        <v>406900</v>
      </c>
      <c r="D414" t="s">
        <v>53</v>
      </c>
      <c r="E414">
        <f>(Таблица1[[#This Row],[Close]]-B413)/B413</f>
        <v>-1.7514595496246878E-2</v>
      </c>
    </row>
    <row r="415" spans="1:5" x14ac:dyDescent="0.35">
      <c r="A415" s="8">
        <v>42684</v>
      </c>
      <c r="B415">
        <v>107.25</v>
      </c>
      <c r="C415">
        <v>565700</v>
      </c>
      <c r="D415" t="s">
        <v>53</v>
      </c>
      <c r="E415">
        <f>(Таблица1[[#This Row],[Close]]-B414)/B414</f>
        <v>1.1601584606678024E-2</v>
      </c>
    </row>
    <row r="416" spans="1:5" x14ac:dyDescent="0.35">
      <c r="A416" s="8">
        <v>42685</v>
      </c>
      <c r="B416">
        <v>110.01</v>
      </c>
      <c r="C416">
        <v>630100</v>
      </c>
      <c r="D416" t="s">
        <v>53</v>
      </c>
      <c r="E416">
        <f>(Таблица1[[#This Row],[Close]]-B415)/B415</f>
        <v>2.5734265734265783E-2</v>
      </c>
    </row>
    <row r="417" spans="1:5" x14ac:dyDescent="0.35">
      <c r="A417" s="8">
        <v>42688</v>
      </c>
      <c r="B417">
        <v>110.01</v>
      </c>
      <c r="C417">
        <v>767000</v>
      </c>
      <c r="D417" t="s">
        <v>53</v>
      </c>
      <c r="E417">
        <f>(Таблица1[[#This Row],[Close]]-B416)/B416</f>
        <v>0</v>
      </c>
    </row>
    <row r="418" spans="1:5" x14ac:dyDescent="0.35">
      <c r="A418" s="8">
        <v>42689</v>
      </c>
      <c r="B418">
        <v>111.59</v>
      </c>
      <c r="C418">
        <v>657100</v>
      </c>
      <c r="D418" t="s">
        <v>53</v>
      </c>
      <c r="E418">
        <f>(Таблица1[[#This Row],[Close]]-B417)/B417</f>
        <v>1.4362330697209328E-2</v>
      </c>
    </row>
    <row r="419" spans="1:5" x14ac:dyDescent="0.35">
      <c r="A419" s="8">
        <v>42690</v>
      </c>
      <c r="B419">
        <v>111.55</v>
      </c>
      <c r="C419">
        <v>647500</v>
      </c>
      <c r="D419" t="s">
        <v>53</v>
      </c>
      <c r="E419">
        <f>(Таблица1[[#This Row],[Close]]-B418)/B418</f>
        <v>-3.5845505869707187E-4</v>
      </c>
    </row>
    <row r="420" spans="1:5" x14ac:dyDescent="0.35">
      <c r="A420" s="8">
        <v>42691</v>
      </c>
      <c r="B420">
        <v>113.6</v>
      </c>
      <c r="C420">
        <v>455200</v>
      </c>
      <c r="D420" t="s">
        <v>53</v>
      </c>
      <c r="E420">
        <f>(Таблица1[[#This Row],[Close]]-B419)/B419</f>
        <v>1.8377409233527542E-2</v>
      </c>
    </row>
    <row r="421" spans="1:5" x14ac:dyDescent="0.35">
      <c r="A421" s="8">
        <v>42692</v>
      </c>
      <c r="B421">
        <v>113.41</v>
      </c>
      <c r="C421">
        <v>817800</v>
      </c>
      <c r="D421" t="s">
        <v>53</v>
      </c>
      <c r="E421">
        <f>(Таблица1[[#This Row],[Close]]-B420)/B420</f>
        <v>-1.6725352112675856E-3</v>
      </c>
    </row>
    <row r="422" spans="1:5" x14ac:dyDescent="0.35">
      <c r="A422" s="8">
        <v>42695</v>
      </c>
      <c r="B422">
        <v>115.81</v>
      </c>
      <c r="C422">
        <v>594800</v>
      </c>
      <c r="D422" t="s">
        <v>53</v>
      </c>
      <c r="E422">
        <f>(Таблица1[[#This Row],[Close]]-B421)/B421</f>
        <v>2.1162155012785521E-2</v>
      </c>
    </row>
    <row r="423" spans="1:5" x14ac:dyDescent="0.35">
      <c r="A423" s="8">
        <v>42696</v>
      </c>
      <c r="B423">
        <v>111.02</v>
      </c>
      <c r="C423">
        <v>519700</v>
      </c>
      <c r="D423" t="s">
        <v>53</v>
      </c>
      <c r="E423">
        <f>(Таблица1[[#This Row],[Close]]-B422)/B422</f>
        <v>-4.1360849667558985E-2</v>
      </c>
    </row>
    <row r="424" spans="1:5" x14ac:dyDescent="0.35">
      <c r="A424" s="8">
        <v>42697</v>
      </c>
      <c r="B424">
        <v>112.85</v>
      </c>
      <c r="C424">
        <v>428400</v>
      </c>
      <c r="D424" t="s">
        <v>53</v>
      </c>
      <c r="E424">
        <f>(Таблица1[[#This Row],[Close]]-B423)/B423</f>
        <v>1.648351648351647E-2</v>
      </c>
    </row>
    <row r="425" spans="1:5" x14ac:dyDescent="0.35">
      <c r="A425" s="8">
        <v>42699</v>
      </c>
      <c r="B425">
        <v>113.67</v>
      </c>
      <c r="C425">
        <v>92300</v>
      </c>
      <c r="D425" t="s">
        <v>53</v>
      </c>
      <c r="E425">
        <f>(Таблица1[[#This Row],[Close]]-B424)/B424</f>
        <v>7.2662826761188074E-3</v>
      </c>
    </row>
    <row r="426" spans="1:5" x14ac:dyDescent="0.35">
      <c r="A426" s="8">
        <v>42702</v>
      </c>
      <c r="B426">
        <v>112.22</v>
      </c>
      <c r="C426">
        <v>305700</v>
      </c>
      <c r="D426" t="s">
        <v>53</v>
      </c>
      <c r="E426">
        <f>(Таблица1[[#This Row],[Close]]-B425)/B425</f>
        <v>-1.2756224157649361E-2</v>
      </c>
    </row>
    <row r="427" spans="1:5" x14ac:dyDescent="0.35">
      <c r="A427" s="8">
        <v>42703</v>
      </c>
      <c r="B427">
        <v>112.09</v>
      </c>
      <c r="C427">
        <v>286300</v>
      </c>
      <c r="D427" t="s">
        <v>53</v>
      </c>
      <c r="E427">
        <f>(Таблица1[[#This Row],[Close]]-B426)/B426</f>
        <v>-1.1584387809659192E-3</v>
      </c>
    </row>
    <row r="428" spans="1:5" x14ac:dyDescent="0.35">
      <c r="A428" s="8">
        <v>42704</v>
      </c>
      <c r="B428">
        <v>112.24</v>
      </c>
      <c r="C428">
        <v>452500</v>
      </c>
      <c r="D428" t="s">
        <v>53</v>
      </c>
      <c r="E428">
        <f>(Таблица1[[#This Row],[Close]]-B427)/B427</f>
        <v>1.3382103666695643E-3</v>
      </c>
    </row>
    <row r="429" spans="1:5" x14ac:dyDescent="0.35">
      <c r="A429" s="8">
        <v>42705</v>
      </c>
      <c r="B429">
        <v>107.39</v>
      </c>
      <c r="C429">
        <v>783000</v>
      </c>
      <c r="D429" t="s">
        <v>53</v>
      </c>
      <c r="E429">
        <f>(Таблица1[[#This Row],[Close]]-B428)/B428</f>
        <v>-4.3210976478973581E-2</v>
      </c>
    </row>
    <row r="430" spans="1:5" x14ac:dyDescent="0.35">
      <c r="A430" s="8">
        <v>42706</v>
      </c>
      <c r="B430">
        <v>108.87</v>
      </c>
      <c r="C430">
        <v>460100</v>
      </c>
      <c r="D430" t="s">
        <v>53</v>
      </c>
      <c r="E430">
        <f>(Таблица1[[#This Row],[Close]]-B429)/B429</f>
        <v>1.37815439053916E-2</v>
      </c>
    </row>
    <row r="431" spans="1:5" x14ac:dyDescent="0.35">
      <c r="A431" s="8">
        <v>42709</v>
      </c>
      <c r="B431">
        <v>109.95</v>
      </c>
      <c r="C431">
        <v>265000</v>
      </c>
      <c r="D431" t="s">
        <v>53</v>
      </c>
      <c r="E431">
        <f>(Таблица1[[#This Row],[Close]]-B430)/B430</f>
        <v>9.9200881785615706E-3</v>
      </c>
    </row>
    <row r="432" spans="1:5" x14ac:dyDescent="0.35">
      <c r="A432" s="8">
        <v>42710</v>
      </c>
      <c r="B432">
        <v>112.94</v>
      </c>
      <c r="C432">
        <v>781400</v>
      </c>
      <c r="D432" t="s">
        <v>53</v>
      </c>
      <c r="E432">
        <f>(Таблица1[[#This Row],[Close]]-B431)/B431</f>
        <v>2.7194179172351021E-2</v>
      </c>
    </row>
    <row r="433" spans="1:5" x14ac:dyDescent="0.35">
      <c r="A433" s="8">
        <v>42711</v>
      </c>
      <c r="B433">
        <v>116.65</v>
      </c>
      <c r="C433">
        <v>710100</v>
      </c>
      <c r="D433" t="s">
        <v>53</v>
      </c>
      <c r="E433">
        <f>(Таблица1[[#This Row],[Close]]-B432)/B432</f>
        <v>3.2849300513547085E-2</v>
      </c>
    </row>
    <row r="434" spans="1:5" x14ac:dyDescent="0.35">
      <c r="A434" s="8">
        <v>42712</v>
      </c>
      <c r="B434">
        <v>118.08</v>
      </c>
      <c r="C434">
        <v>446300</v>
      </c>
      <c r="D434" t="s">
        <v>53</v>
      </c>
      <c r="E434">
        <f>(Таблица1[[#This Row],[Close]]-B433)/B433</f>
        <v>1.225889412773247E-2</v>
      </c>
    </row>
    <row r="435" spans="1:5" x14ac:dyDescent="0.35">
      <c r="A435" s="8">
        <v>42713</v>
      </c>
      <c r="B435">
        <v>116.92</v>
      </c>
      <c r="C435">
        <v>323000</v>
      </c>
      <c r="D435" t="s">
        <v>53</v>
      </c>
      <c r="E435">
        <f>(Таблица1[[#This Row],[Close]]-B434)/B434</f>
        <v>-9.8238482384823567E-3</v>
      </c>
    </row>
    <row r="436" spans="1:5" x14ac:dyDescent="0.35">
      <c r="A436" s="8">
        <v>42716</v>
      </c>
      <c r="B436">
        <v>119.06</v>
      </c>
      <c r="C436">
        <v>436000</v>
      </c>
      <c r="D436" t="s">
        <v>53</v>
      </c>
      <c r="E436">
        <f>(Таблица1[[#This Row],[Close]]-B435)/B435</f>
        <v>1.8303113239822106E-2</v>
      </c>
    </row>
    <row r="437" spans="1:5" x14ac:dyDescent="0.35">
      <c r="A437" s="8">
        <v>42717</v>
      </c>
      <c r="B437">
        <v>118.66</v>
      </c>
      <c r="C437">
        <v>385300</v>
      </c>
      <c r="D437" t="s">
        <v>53</v>
      </c>
      <c r="E437">
        <f>(Таблица1[[#This Row],[Close]]-B436)/B436</f>
        <v>-3.3596505963380285E-3</v>
      </c>
    </row>
    <row r="438" spans="1:5" x14ac:dyDescent="0.35">
      <c r="A438" s="8">
        <v>42718</v>
      </c>
      <c r="B438">
        <v>119.2</v>
      </c>
      <c r="C438">
        <v>383800</v>
      </c>
      <c r="D438" t="s">
        <v>53</v>
      </c>
      <c r="E438">
        <f>(Таблица1[[#This Row],[Close]]-B437)/B437</f>
        <v>4.5508174616552023E-3</v>
      </c>
    </row>
    <row r="439" spans="1:5" x14ac:dyDescent="0.35">
      <c r="A439" s="8">
        <v>42719</v>
      </c>
      <c r="B439">
        <v>118.67</v>
      </c>
      <c r="C439">
        <v>290500</v>
      </c>
      <c r="D439" t="s">
        <v>53</v>
      </c>
      <c r="E439">
        <f>(Таблица1[[#This Row],[Close]]-B438)/B438</f>
        <v>-4.4463087248322241E-3</v>
      </c>
    </row>
    <row r="440" spans="1:5" x14ac:dyDescent="0.35">
      <c r="A440" s="8">
        <v>42720</v>
      </c>
      <c r="B440">
        <v>117.54</v>
      </c>
      <c r="C440">
        <v>584700</v>
      </c>
      <c r="D440" t="s">
        <v>53</v>
      </c>
      <c r="E440">
        <f>(Таблица1[[#This Row],[Close]]-B439)/B439</f>
        <v>-9.5222044324597237E-3</v>
      </c>
    </row>
    <row r="441" spans="1:5" x14ac:dyDescent="0.35">
      <c r="A441" s="8">
        <v>42723</v>
      </c>
      <c r="B441">
        <v>116.77</v>
      </c>
      <c r="C441">
        <v>450400</v>
      </c>
      <c r="D441" t="s">
        <v>53</v>
      </c>
      <c r="E441">
        <f>(Таблица1[[#This Row],[Close]]-B440)/B440</f>
        <v>-6.5509613748512014E-3</v>
      </c>
    </row>
    <row r="442" spans="1:5" x14ac:dyDescent="0.35">
      <c r="A442" s="8">
        <v>42724</v>
      </c>
      <c r="B442">
        <v>113.1</v>
      </c>
      <c r="C442">
        <v>720400</v>
      </c>
      <c r="D442" t="s">
        <v>53</v>
      </c>
      <c r="E442">
        <f>(Таблица1[[#This Row],[Close]]-B441)/B441</f>
        <v>-3.1429305472295985E-2</v>
      </c>
    </row>
    <row r="443" spans="1:5" x14ac:dyDescent="0.35">
      <c r="A443" s="8">
        <v>42725</v>
      </c>
      <c r="B443">
        <v>113.56</v>
      </c>
      <c r="C443">
        <v>350700</v>
      </c>
      <c r="D443" t="s">
        <v>53</v>
      </c>
      <c r="E443">
        <f>(Таблица1[[#This Row],[Close]]-B442)/B442</f>
        <v>4.0671971706455175E-3</v>
      </c>
    </row>
    <row r="444" spans="1:5" x14ac:dyDescent="0.35">
      <c r="A444" s="8">
        <v>42726</v>
      </c>
      <c r="B444">
        <v>111.55</v>
      </c>
      <c r="C444">
        <v>343600</v>
      </c>
      <c r="D444" t="s">
        <v>53</v>
      </c>
      <c r="E444">
        <f>(Таблица1[[#This Row],[Close]]-B443)/B443</f>
        <v>-1.7699894328989125E-2</v>
      </c>
    </row>
    <row r="445" spans="1:5" x14ac:dyDescent="0.35">
      <c r="A445" s="8">
        <v>42727</v>
      </c>
      <c r="B445">
        <v>112.38</v>
      </c>
      <c r="C445">
        <v>142500</v>
      </c>
      <c r="D445" t="s">
        <v>53</v>
      </c>
      <c r="E445">
        <f>(Таблица1[[#This Row],[Close]]-B444)/B444</f>
        <v>7.4406095921111456E-3</v>
      </c>
    </row>
    <row r="446" spans="1:5" x14ac:dyDescent="0.35">
      <c r="A446" s="8">
        <v>42731</v>
      </c>
      <c r="B446">
        <v>113.74</v>
      </c>
      <c r="C446">
        <v>195800</v>
      </c>
      <c r="D446" t="s">
        <v>53</v>
      </c>
      <c r="E446">
        <f>(Таблица1[[#This Row],[Close]]-B445)/B445</f>
        <v>1.2101797472859934E-2</v>
      </c>
    </row>
    <row r="447" spans="1:5" x14ac:dyDescent="0.35">
      <c r="A447" s="8">
        <v>42732</v>
      </c>
      <c r="B447">
        <v>112.78</v>
      </c>
      <c r="C447">
        <v>160100</v>
      </c>
      <c r="D447" t="s">
        <v>53</v>
      </c>
      <c r="E447">
        <f>(Таблица1[[#This Row],[Close]]-B446)/B446</f>
        <v>-8.4403024441708618E-3</v>
      </c>
    </row>
    <row r="448" spans="1:5" x14ac:dyDescent="0.35">
      <c r="A448" s="8">
        <v>42733</v>
      </c>
      <c r="B448">
        <v>113.58</v>
      </c>
      <c r="C448">
        <v>179600</v>
      </c>
      <c r="D448" t="s">
        <v>53</v>
      </c>
      <c r="E448">
        <f>(Таблица1[[#This Row],[Close]]-B447)/B447</f>
        <v>7.0934562865756084E-3</v>
      </c>
    </row>
    <row r="449" spans="1:5" x14ac:dyDescent="0.35">
      <c r="A449" s="8">
        <v>42734</v>
      </c>
      <c r="B449">
        <v>112.68</v>
      </c>
      <c r="C449">
        <v>166100</v>
      </c>
      <c r="D449" t="s">
        <v>53</v>
      </c>
      <c r="E449">
        <f>(Таблица1[[#This Row],[Close]]-B448)/B448</f>
        <v>-7.9239302694135549E-3</v>
      </c>
    </row>
    <row r="450" spans="1:5" x14ac:dyDescent="0.35">
      <c r="A450" s="8">
        <v>42738</v>
      </c>
      <c r="B450">
        <v>112.36</v>
      </c>
      <c r="C450">
        <v>284400</v>
      </c>
      <c r="D450" t="s">
        <v>53</v>
      </c>
      <c r="E450">
        <f>(Таблица1[[#This Row],[Close]]-B449)/B449</f>
        <v>-2.8399006034789437E-3</v>
      </c>
    </row>
    <row r="451" spans="1:5" x14ac:dyDescent="0.35">
      <c r="A451" s="8">
        <v>42739</v>
      </c>
      <c r="B451">
        <v>115.74</v>
      </c>
      <c r="C451">
        <v>335800</v>
      </c>
      <c r="D451" t="s">
        <v>53</v>
      </c>
      <c r="E451">
        <f>(Таблица1[[#This Row],[Close]]-B450)/B450</f>
        <v>3.0081879672481271E-2</v>
      </c>
    </row>
    <row r="452" spans="1:5" x14ac:dyDescent="0.35">
      <c r="A452" s="8">
        <v>42740</v>
      </c>
      <c r="B452">
        <v>114.81</v>
      </c>
      <c r="C452">
        <v>383000</v>
      </c>
      <c r="D452" t="s">
        <v>53</v>
      </c>
      <c r="E452">
        <f>(Таблица1[[#This Row],[Close]]-B451)/B451</f>
        <v>-8.0352514256090603E-3</v>
      </c>
    </row>
    <row r="453" spans="1:5" x14ac:dyDescent="0.35">
      <c r="A453" s="8">
        <v>42741</v>
      </c>
      <c r="B453">
        <v>115.42</v>
      </c>
      <c r="C453">
        <v>268900</v>
      </c>
      <c r="D453" t="s">
        <v>53</v>
      </c>
      <c r="E453">
        <f>(Таблица1[[#This Row],[Close]]-B452)/B452</f>
        <v>5.3131260343175632E-3</v>
      </c>
    </row>
    <row r="454" spans="1:5" x14ac:dyDescent="0.35">
      <c r="A454" s="8">
        <v>42744</v>
      </c>
      <c r="B454">
        <v>117.11</v>
      </c>
      <c r="C454">
        <v>338900</v>
      </c>
      <c r="D454" t="s">
        <v>53</v>
      </c>
      <c r="E454">
        <f>(Таблица1[[#This Row],[Close]]-B453)/B453</f>
        <v>1.4642176399237547E-2</v>
      </c>
    </row>
    <row r="455" spans="1:5" x14ac:dyDescent="0.35">
      <c r="A455" s="8">
        <v>42745</v>
      </c>
      <c r="B455">
        <v>112.24</v>
      </c>
      <c r="C455">
        <v>830600</v>
      </c>
      <c r="D455" t="s">
        <v>53</v>
      </c>
      <c r="E455">
        <f>(Таблица1[[#This Row],[Close]]-B454)/B454</f>
        <v>-4.1584834770728413E-2</v>
      </c>
    </row>
    <row r="456" spans="1:5" x14ac:dyDescent="0.35">
      <c r="A456" s="8">
        <v>42746</v>
      </c>
      <c r="B456">
        <v>111.27</v>
      </c>
      <c r="C456">
        <v>492800</v>
      </c>
      <c r="D456" t="s">
        <v>53</v>
      </c>
      <c r="E456">
        <f>(Таблица1[[#This Row],[Close]]-B455)/B455</f>
        <v>-8.6421952957947152E-3</v>
      </c>
    </row>
    <row r="457" spans="1:5" x14ac:dyDescent="0.35">
      <c r="A457" s="8">
        <v>42747</v>
      </c>
      <c r="B457">
        <v>112.37</v>
      </c>
      <c r="C457">
        <v>278800</v>
      </c>
      <c r="D457" t="s">
        <v>53</v>
      </c>
      <c r="E457">
        <f>(Таблица1[[#This Row],[Close]]-B456)/B456</f>
        <v>9.8858632156017673E-3</v>
      </c>
    </row>
    <row r="458" spans="1:5" x14ac:dyDescent="0.35">
      <c r="A458" s="8">
        <v>42748</v>
      </c>
      <c r="B458">
        <v>115.67</v>
      </c>
      <c r="C458">
        <v>371400</v>
      </c>
      <c r="D458" t="s">
        <v>53</v>
      </c>
      <c r="E458">
        <f>(Таблица1[[#This Row],[Close]]-B457)/B457</f>
        <v>2.9367268843997481E-2</v>
      </c>
    </row>
    <row r="459" spans="1:5" x14ac:dyDescent="0.35">
      <c r="A459" s="8">
        <v>42752</v>
      </c>
      <c r="B459">
        <v>114.02</v>
      </c>
      <c r="C459">
        <v>272100</v>
      </c>
      <c r="D459" t="s">
        <v>53</v>
      </c>
      <c r="E459">
        <f>(Таблица1[[#This Row],[Close]]-B458)/B458</f>
        <v>-1.4264718596005928E-2</v>
      </c>
    </row>
    <row r="460" spans="1:5" x14ac:dyDescent="0.35">
      <c r="A460" s="8">
        <v>42753</v>
      </c>
      <c r="B460">
        <v>113.27</v>
      </c>
      <c r="C460">
        <v>235800</v>
      </c>
      <c r="D460" t="s">
        <v>53</v>
      </c>
      <c r="E460">
        <f>(Таблица1[[#This Row],[Close]]-B459)/B459</f>
        <v>-6.5777933695842835E-3</v>
      </c>
    </row>
    <row r="461" spans="1:5" x14ac:dyDescent="0.35">
      <c r="A461" s="8">
        <v>42754</v>
      </c>
      <c r="B461">
        <v>112.21</v>
      </c>
      <c r="C461">
        <v>387400</v>
      </c>
      <c r="D461" t="s">
        <v>53</v>
      </c>
      <c r="E461">
        <f>(Таблица1[[#This Row],[Close]]-B460)/B460</f>
        <v>-9.3581707424737551E-3</v>
      </c>
    </row>
    <row r="462" spans="1:5" x14ac:dyDescent="0.35">
      <c r="A462" s="8">
        <v>42755</v>
      </c>
      <c r="B462">
        <v>111.84</v>
      </c>
      <c r="C462">
        <v>388400</v>
      </c>
      <c r="D462" t="s">
        <v>53</v>
      </c>
      <c r="E462">
        <f>(Таблица1[[#This Row],[Close]]-B461)/B461</f>
        <v>-3.2973888245253573E-3</v>
      </c>
    </row>
    <row r="463" spans="1:5" x14ac:dyDescent="0.35">
      <c r="A463" s="8">
        <v>42758</v>
      </c>
      <c r="B463">
        <v>111.57</v>
      </c>
      <c r="C463">
        <v>367900</v>
      </c>
      <c r="D463" t="s">
        <v>53</v>
      </c>
      <c r="E463">
        <f>(Таблица1[[#This Row],[Close]]-B462)/B462</f>
        <v>-2.4141630901288466E-3</v>
      </c>
    </row>
    <row r="464" spans="1:5" x14ac:dyDescent="0.35">
      <c r="A464" s="8">
        <v>42759</v>
      </c>
      <c r="B464">
        <v>112.3</v>
      </c>
      <c r="C464">
        <v>303000</v>
      </c>
      <c r="D464" t="s">
        <v>53</v>
      </c>
      <c r="E464">
        <f>(Таблица1[[#This Row],[Close]]-B463)/B463</f>
        <v>6.5429775029130057E-3</v>
      </c>
    </row>
    <row r="465" spans="1:5" x14ac:dyDescent="0.35">
      <c r="A465" s="8">
        <v>42760</v>
      </c>
      <c r="B465">
        <v>114.82</v>
      </c>
      <c r="C465">
        <v>403600</v>
      </c>
      <c r="D465" t="s">
        <v>53</v>
      </c>
      <c r="E465">
        <f>(Таблица1[[#This Row],[Close]]-B464)/B464</f>
        <v>2.243989314336595E-2</v>
      </c>
    </row>
    <row r="466" spans="1:5" x14ac:dyDescent="0.35">
      <c r="A466" s="8">
        <v>42761</v>
      </c>
      <c r="B466">
        <v>106.09</v>
      </c>
      <c r="C466">
        <v>1243200</v>
      </c>
      <c r="D466" t="s">
        <v>53</v>
      </c>
      <c r="E466">
        <f>(Таблица1[[#This Row],[Close]]-B465)/B465</f>
        <v>-7.6032050165476317E-2</v>
      </c>
    </row>
    <row r="467" spans="1:5" x14ac:dyDescent="0.35">
      <c r="A467" s="8">
        <v>42762</v>
      </c>
      <c r="B467">
        <v>108.85</v>
      </c>
      <c r="C467">
        <v>763800</v>
      </c>
      <c r="D467" t="s">
        <v>53</v>
      </c>
      <c r="E467">
        <f>(Таблица1[[#This Row],[Close]]-B466)/B466</f>
        <v>2.6015647092091535E-2</v>
      </c>
    </row>
    <row r="468" spans="1:5" x14ac:dyDescent="0.35">
      <c r="A468" s="8">
        <v>42765</v>
      </c>
      <c r="B468">
        <v>106.15</v>
      </c>
      <c r="C468">
        <v>574700</v>
      </c>
      <c r="D468" t="s">
        <v>53</v>
      </c>
      <c r="E468">
        <f>(Таблица1[[#This Row],[Close]]-B467)/B467</f>
        <v>-2.4804777216352675E-2</v>
      </c>
    </row>
    <row r="469" spans="1:5" x14ac:dyDescent="0.35">
      <c r="A469" s="8">
        <v>42766</v>
      </c>
      <c r="B469">
        <v>106.37</v>
      </c>
      <c r="C469">
        <v>454100</v>
      </c>
      <c r="D469" t="s">
        <v>53</v>
      </c>
      <c r="E469">
        <f>(Таблица1[[#This Row],[Close]]-B468)/B468</f>
        <v>2.072538860103616E-3</v>
      </c>
    </row>
    <row r="470" spans="1:5" x14ac:dyDescent="0.35">
      <c r="A470" s="8">
        <v>42767</v>
      </c>
      <c r="B470">
        <v>105.59</v>
      </c>
      <c r="C470">
        <v>467500</v>
      </c>
      <c r="D470" t="s">
        <v>53</v>
      </c>
      <c r="E470">
        <f>(Таблица1[[#This Row],[Close]]-B469)/B469</f>
        <v>-7.3328946131428138E-3</v>
      </c>
    </row>
    <row r="471" spans="1:5" x14ac:dyDescent="0.35">
      <c r="A471" s="8">
        <v>42768</v>
      </c>
      <c r="B471">
        <v>104.1</v>
      </c>
      <c r="C471">
        <v>882900</v>
      </c>
      <c r="D471" t="s">
        <v>53</v>
      </c>
      <c r="E471">
        <f>(Таблица1[[#This Row],[Close]]-B470)/B470</f>
        <v>-1.4111184771285245E-2</v>
      </c>
    </row>
    <row r="472" spans="1:5" x14ac:dyDescent="0.35">
      <c r="A472" s="8">
        <v>42769</v>
      </c>
      <c r="B472">
        <v>104.96</v>
      </c>
      <c r="C472">
        <v>734200</v>
      </c>
      <c r="D472" t="s">
        <v>53</v>
      </c>
      <c r="E472">
        <f>(Таблица1[[#This Row],[Close]]-B471)/B471</f>
        <v>8.261287223823242E-3</v>
      </c>
    </row>
    <row r="473" spans="1:5" x14ac:dyDescent="0.35">
      <c r="A473" s="8">
        <v>42772</v>
      </c>
      <c r="B473">
        <v>110.5</v>
      </c>
      <c r="C473">
        <v>1240500</v>
      </c>
      <c r="D473" t="s">
        <v>53</v>
      </c>
      <c r="E473">
        <f>(Таблица1[[#This Row],[Close]]-B472)/B472</f>
        <v>5.2782012195122012E-2</v>
      </c>
    </row>
    <row r="474" spans="1:5" x14ac:dyDescent="0.35">
      <c r="A474" s="8">
        <v>42773</v>
      </c>
      <c r="B474">
        <v>109.94</v>
      </c>
      <c r="C474">
        <v>456100</v>
      </c>
      <c r="D474" t="s">
        <v>53</v>
      </c>
      <c r="E474">
        <f>(Таблица1[[#This Row],[Close]]-B473)/B473</f>
        <v>-5.0678733031674413E-3</v>
      </c>
    </row>
    <row r="475" spans="1:5" x14ac:dyDescent="0.35">
      <c r="A475" s="8">
        <v>42774</v>
      </c>
      <c r="B475">
        <v>108.73</v>
      </c>
      <c r="C475">
        <v>271400</v>
      </c>
      <c r="D475" t="s">
        <v>53</v>
      </c>
      <c r="E475">
        <f>(Таблица1[[#This Row],[Close]]-B474)/B474</f>
        <v>-1.1006003274513313E-2</v>
      </c>
    </row>
    <row r="476" spans="1:5" x14ac:dyDescent="0.35">
      <c r="A476" s="8">
        <v>42775</v>
      </c>
      <c r="B476">
        <v>108.45</v>
      </c>
      <c r="C476">
        <v>372800</v>
      </c>
      <c r="D476" t="s">
        <v>53</v>
      </c>
      <c r="E476">
        <f>(Таблица1[[#This Row],[Close]]-B475)/B475</f>
        <v>-2.5751862411478076E-3</v>
      </c>
    </row>
    <row r="477" spans="1:5" x14ac:dyDescent="0.35">
      <c r="A477" s="8">
        <v>42776</v>
      </c>
      <c r="B477">
        <v>108.64</v>
      </c>
      <c r="C477">
        <v>576600</v>
      </c>
      <c r="D477" t="s">
        <v>53</v>
      </c>
      <c r="E477">
        <f>(Таблица1[[#This Row],[Close]]-B476)/B476</f>
        <v>1.7519594283079551E-3</v>
      </c>
    </row>
    <row r="478" spans="1:5" x14ac:dyDescent="0.35">
      <c r="A478" s="8">
        <v>42779</v>
      </c>
      <c r="B478">
        <v>107.38</v>
      </c>
      <c r="C478">
        <v>233700</v>
      </c>
      <c r="D478" t="s">
        <v>53</v>
      </c>
      <c r="E478">
        <f>(Таблица1[[#This Row],[Close]]-B477)/B477</f>
        <v>-1.1597938144329944E-2</v>
      </c>
    </row>
    <row r="479" spans="1:5" x14ac:dyDescent="0.35">
      <c r="A479" s="8">
        <v>42780</v>
      </c>
      <c r="B479">
        <v>108.96</v>
      </c>
      <c r="C479">
        <v>362300</v>
      </c>
      <c r="D479" t="s">
        <v>53</v>
      </c>
      <c r="E479">
        <f>(Таблица1[[#This Row],[Close]]-B478)/B478</f>
        <v>1.4714099459862157E-2</v>
      </c>
    </row>
    <row r="480" spans="1:5" x14ac:dyDescent="0.35">
      <c r="A480" s="8">
        <v>42781</v>
      </c>
      <c r="B480">
        <v>110.62</v>
      </c>
      <c r="C480">
        <v>453700</v>
      </c>
      <c r="D480" t="s">
        <v>53</v>
      </c>
      <c r="E480">
        <f>(Таблица1[[#This Row],[Close]]-B479)/B479</f>
        <v>1.5234948604992757E-2</v>
      </c>
    </row>
    <row r="481" spans="1:5" x14ac:dyDescent="0.35">
      <c r="A481" s="8">
        <v>42782</v>
      </c>
      <c r="B481">
        <v>114.25</v>
      </c>
      <c r="C481">
        <v>725300</v>
      </c>
      <c r="D481" t="s">
        <v>53</v>
      </c>
      <c r="E481">
        <f>(Таблица1[[#This Row],[Close]]-B480)/B480</f>
        <v>3.2815042487796015E-2</v>
      </c>
    </row>
    <row r="482" spans="1:5" x14ac:dyDescent="0.35">
      <c r="A482" s="8">
        <v>42783</v>
      </c>
      <c r="B482">
        <v>116.57</v>
      </c>
      <c r="C482">
        <v>548500</v>
      </c>
      <c r="D482" t="s">
        <v>53</v>
      </c>
      <c r="E482">
        <f>(Таблица1[[#This Row],[Close]]-B481)/B481</f>
        <v>2.0306345733041516E-2</v>
      </c>
    </row>
    <row r="483" spans="1:5" x14ac:dyDescent="0.35">
      <c r="A483" s="8">
        <v>42787</v>
      </c>
      <c r="B483">
        <v>117.81</v>
      </c>
      <c r="C483">
        <v>430400</v>
      </c>
      <c r="D483" t="s">
        <v>53</v>
      </c>
      <c r="E483">
        <f>(Таблица1[[#This Row],[Close]]-B482)/B482</f>
        <v>1.0637385262074368E-2</v>
      </c>
    </row>
    <row r="484" spans="1:5" x14ac:dyDescent="0.35">
      <c r="A484" s="8">
        <v>42788</v>
      </c>
      <c r="B484">
        <v>117</v>
      </c>
      <c r="C484">
        <v>167800</v>
      </c>
      <c r="D484" t="s">
        <v>53</v>
      </c>
      <c r="E484">
        <f>(Таблица1[[#This Row],[Close]]-B483)/B483</f>
        <v>-6.875477463712777E-3</v>
      </c>
    </row>
    <row r="485" spans="1:5" x14ac:dyDescent="0.35">
      <c r="A485" s="8">
        <v>42789</v>
      </c>
      <c r="B485">
        <v>116.89</v>
      </c>
      <c r="C485">
        <v>289300</v>
      </c>
      <c r="D485" t="s">
        <v>53</v>
      </c>
      <c r="E485">
        <f>(Таблица1[[#This Row],[Close]]-B484)/B484</f>
        <v>-9.4017094017093529E-4</v>
      </c>
    </row>
    <row r="486" spans="1:5" x14ac:dyDescent="0.35">
      <c r="A486" s="8">
        <v>42790</v>
      </c>
      <c r="B486">
        <v>117.14</v>
      </c>
      <c r="C486">
        <v>207200</v>
      </c>
      <c r="D486" t="s">
        <v>53</v>
      </c>
      <c r="E486">
        <f>(Таблица1[[#This Row],[Close]]-B485)/B485</f>
        <v>2.138762939515784E-3</v>
      </c>
    </row>
    <row r="487" spans="1:5" x14ac:dyDescent="0.35">
      <c r="A487" s="8">
        <v>42793</v>
      </c>
      <c r="B487">
        <v>117.94</v>
      </c>
      <c r="C487">
        <v>716900</v>
      </c>
      <c r="D487" t="s">
        <v>53</v>
      </c>
      <c r="E487">
        <f>(Таблица1[[#This Row],[Close]]-B486)/B486</f>
        <v>6.8294348642649579E-3</v>
      </c>
    </row>
    <row r="488" spans="1:5" x14ac:dyDescent="0.35">
      <c r="A488" s="8">
        <v>42794</v>
      </c>
      <c r="B488">
        <v>117.97</v>
      </c>
      <c r="C488">
        <v>319600</v>
      </c>
      <c r="D488" t="s">
        <v>53</v>
      </c>
      <c r="E488">
        <f>(Таблица1[[#This Row],[Close]]-B487)/B487</f>
        <v>2.543666270985343E-4</v>
      </c>
    </row>
    <row r="489" spans="1:5" x14ac:dyDescent="0.35">
      <c r="A489" s="8">
        <v>42795</v>
      </c>
      <c r="B489">
        <v>121.29</v>
      </c>
      <c r="C489">
        <v>417000</v>
      </c>
      <c r="D489" t="s">
        <v>53</v>
      </c>
      <c r="E489">
        <f>(Таблица1[[#This Row],[Close]]-B488)/B488</f>
        <v>2.8142748156310991E-2</v>
      </c>
    </row>
    <row r="490" spans="1:5" x14ac:dyDescent="0.35">
      <c r="A490" s="8">
        <v>42796</v>
      </c>
      <c r="B490">
        <v>120.05</v>
      </c>
      <c r="C490">
        <v>319500</v>
      </c>
      <c r="D490" t="s">
        <v>53</v>
      </c>
      <c r="E490">
        <f>(Таблица1[[#This Row],[Close]]-B489)/B489</f>
        <v>-1.0223431445296471E-2</v>
      </c>
    </row>
    <row r="491" spans="1:5" x14ac:dyDescent="0.35">
      <c r="A491" s="8">
        <v>42797</v>
      </c>
      <c r="B491">
        <v>120.73</v>
      </c>
      <c r="C491">
        <v>191500</v>
      </c>
      <c r="D491" t="s">
        <v>53</v>
      </c>
      <c r="E491">
        <f>(Таблица1[[#This Row],[Close]]-B490)/B490</f>
        <v>5.6643065389421644E-3</v>
      </c>
    </row>
    <row r="492" spans="1:5" x14ac:dyDescent="0.35">
      <c r="A492" s="8">
        <v>42800</v>
      </c>
      <c r="B492">
        <v>119.79</v>
      </c>
      <c r="C492">
        <v>258600</v>
      </c>
      <c r="D492" t="s">
        <v>53</v>
      </c>
      <c r="E492">
        <f>(Таблица1[[#This Row],[Close]]-B491)/B491</f>
        <v>-7.7859686904663107E-3</v>
      </c>
    </row>
    <row r="493" spans="1:5" x14ac:dyDescent="0.35">
      <c r="A493" s="8">
        <v>42801</v>
      </c>
      <c r="B493">
        <v>120.03</v>
      </c>
      <c r="C493">
        <v>315700</v>
      </c>
      <c r="D493" t="s">
        <v>53</v>
      </c>
      <c r="E493">
        <f>(Таблица1[[#This Row],[Close]]-B492)/B492</f>
        <v>2.003506135737498E-3</v>
      </c>
    </row>
    <row r="494" spans="1:5" x14ac:dyDescent="0.35">
      <c r="A494" s="8">
        <v>42802</v>
      </c>
      <c r="B494">
        <v>120.13</v>
      </c>
      <c r="C494">
        <v>207600</v>
      </c>
      <c r="D494" t="s">
        <v>53</v>
      </c>
      <c r="E494">
        <f>(Таблица1[[#This Row],[Close]]-B493)/B493</f>
        <v>8.3312505207026844E-4</v>
      </c>
    </row>
    <row r="495" spans="1:5" x14ac:dyDescent="0.35">
      <c r="A495" s="8">
        <v>42803</v>
      </c>
      <c r="B495">
        <v>120.17</v>
      </c>
      <c r="C495">
        <v>177800</v>
      </c>
      <c r="D495" t="s">
        <v>53</v>
      </c>
      <c r="E495">
        <f>(Таблица1[[#This Row],[Close]]-B494)/B494</f>
        <v>3.3297261300263261E-4</v>
      </c>
    </row>
    <row r="496" spans="1:5" x14ac:dyDescent="0.35">
      <c r="A496" s="8">
        <v>42804</v>
      </c>
      <c r="B496">
        <v>121.21</v>
      </c>
      <c r="C496">
        <v>222700</v>
      </c>
      <c r="D496" t="s">
        <v>53</v>
      </c>
      <c r="E496">
        <f>(Таблица1[[#This Row],[Close]]-B495)/B495</f>
        <v>8.6544062578013808E-3</v>
      </c>
    </row>
    <row r="497" spans="1:5" x14ac:dyDescent="0.35">
      <c r="A497" s="8">
        <v>42807</v>
      </c>
      <c r="B497">
        <v>121.69</v>
      </c>
      <c r="C497">
        <v>250900</v>
      </c>
      <c r="D497" t="s">
        <v>53</v>
      </c>
      <c r="E497">
        <f>(Таблица1[[#This Row],[Close]]-B496)/B496</f>
        <v>3.9600693012128039E-3</v>
      </c>
    </row>
    <row r="498" spans="1:5" x14ac:dyDescent="0.35">
      <c r="A498" s="8">
        <v>42808</v>
      </c>
      <c r="B498">
        <v>120.53</v>
      </c>
      <c r="C498">
        <v>164200</v>
      </c>
      <c r="D498" t="s">
        <v>53</v>
      </c>
      <c r="E498">
        <f>(Таблица1[[#This Row],[Close]]-B497)/B497</f>
        <v>-9.5324184402990932E-3</v>
      </c>
    </row>
    <row r="499" spans="1:5" x14ac:dyDescent="0.35">
      <c r="A499" s="8">
        <v>42809</v>
      </c>
      <c r="B499">
        <v>122.97</v>
      </c>
      <c r="C499">
        <v>235000</v>
      </c>
      <c r="D499" t="s">
        <v>53</v>
      </c>
      <c r="E499">
        <f>(Таблица1[[#This Row],[Close]]-B498)/B498</f>
        <v>2.0243922674852716E-2</v>
      </c>
    </row>
    <row r="500" spans="1:5" x14ac:dyDescent="0.35">
      <c r="A500" s="8">
        <v>42810</v>
      </c>
      <c r="B500">
        <v>122.91</v>
      </c>
      <c r="C500">
        <v>138600</v>
      </c>
      <c r="D500" t="s">
        <v>53</v>
      </c>
      <c r="E500">
        <f>(Таблица1[[#This Row],[Close]]-B499)/B499</f>
        <v>-4.8792388387413412E-4</v>
      </c>
    </row>
    <row r="501" spans="1:5" x14ac:dyDescent="0.35">
      <c r="A501" s="8">
        <v>42811</v>
      </c>
      <c r="B501">
        <v>123.97</v>
      </c>
      <c r="C501">
        <v>412400</v>
      </c>
      <c r="D501" t="s">
        <v>53</v>
      </c>
      <c r="E501">
        <f>(Таблица1[[#This Row],[Close]]-B500)/B500</f>
        <v>8.6241965665934603E-3</v>
      </c>
    </row>
    <row r="502" spans="1:5" x14ac:dyDescent="0.35">
      <c r="A502" s="8">
        <v>42814</v>
      </c>
      <c r="B502">
        <v>123.59</v>
      </c>
      <c r="C502">
        <v>172000</v>
      </c>
      <c r="D502" t="s">
        <v>53</v>
      </c>
      <c r="E502">
        <f>(Таблица1[[#This Row],[Close]]-B501)/B501</f>
        <v>-3.0652577236427803E-3</v>
      </c>
    </row>
    <row r="503" spans="1:5" x14ac:dyDescent="0.35">
      <c r="A503" s="8">
        <v>42815</v>
      </c>
      <c r="B503">
        <v>122.27</v>
      </c>
      <c r="C503">
        <v>249300</v>
      </c>
      <c r="D503" t="s">
        <v>53</v>
      </c>
      <c r="E503">
        <f>(Таблица1[[#This Row],[Close]]-B502)/B502</f>
        <v>-1.0680475766647846E-2</v>
      </c>
    </row>
    <row r="504" spans="1:5" x14ac:dyDescent="0.35">
      <c r="A504" s="8">
        <v>42816</v>
      </c>
      <c r="B504">
        <v>123.47</v>
      </c>
      <c r="C504">
        <v>232800</v>
      </c>
      <c r="D504" t="s">
        <v>53</v>
      </c>
      <c r="E504">
        <f>(Таблица1[[#This Row],[Close]]-B503)/B503</f>
        <v>9.8143453013822112E-3</v>
      </c>
    </row>
    <row r="505" spans="1:5" x14ac:dyDescent="0.35">
      <c r="A505" s="8">
        <v>42817</v>
      </c>
      <c r="B505">
        <v>123.75</v>
      </c>
      <c r="C505">
        <v>331600</v>
      </c>
      <c r="D505" t="s">
        <v>53</v>
      </c>
      <c r="E505">
        <f>(Таблица1[[#This Row],[Close]]-B504)/B504</f>
        <v>2.2677573499635629E-3</v>
      </c>
    </row>
    <row r="506" spans="1:5" x14ac:dyDescent="0.35">
      <c r="A506" s="8">
        <v>42818</v>
      </c>
      <c r="B506">
        <v>124.89</v>
      </c>
      <c r="C506">
        <v>180500</v>
      </c>
      <c r="D506" t="s">
        <v>53</v>
      </c>
      <c r="E506">
        <f>(Таблица1[[#This Row],[Close]]-B505)/B505</f>
        <v>9.2121212121212166E-3</v>
      </c>
    </row>
    <row r="507" spans="1:5" x14ac:dyDescent="0.35">
      <c r="A507" s="8">
        <v>42821</v>
      </c>
      <c r="B507">
        <v>125.26</v>
      </c>
      <c r="C507">
        <v>245900</v>
      </c>
      <c r="D507" t="s">
        <v>53</v>
      </c>
      <c r="E507">
        <f>(Таблица1[[#This Row],[Close]]-B506)/B506</f>
        <v>2.9626070942429701E-3</v>
      </c>
    </row>
    <row r="508" spans="1:5" x14ac:dyDescent="0.35">
      <c r="A508" s="8">
        <v>42822</v>
      </c>
      <c r="B508">
        <v>125.05</v>
      </c>
      <c r="C508">
        <v>345100</v>
      </c>
      <c r="D508" t="s">
        <v>53</v>
      </c>
      <c r="E508">
        <f>(Таблица1[[#This Row],[Close]]-B507)/B507</f>
        <v>-1.6765128532652718E-3</v>
      </c>
    </row>
    <row r="509" spans="1:5" x14ac:dyDescent="0.35">
      <c r="A509" s="8">
        <v>42823</v>
      </c>
      <c r="B509">
        <v>124.88</v>
      </c>
      <c r="C509">
        <v>278900</v>
      </c>
      <c r="D509" t="s">
        <v>53</v>
      </c>
      <c r="E509">
        <f>(Таблица1[[#This Row],[Close]]-B508)/B508</f>
        <v>-1.3594562175130085E-3</v>
      </c>
    </row>
    <row r="510" spans="1:5" x14ac:dyDescent="0.35">
      <c r="A510" s="8">
        <v>42824</v>
      </c>
      <c r="B510">
        <v>125</v>
      </c>
      <c r="C510">
        <v>267800</v>
      </c>
      <c r="D510" t="s">
        <v>53</v>
      </c>
      <c r="E510">
        <f>(Таблица1[[#This Row],[Close]]-B509)/B509</f>
        <v>9.6092248558619919E-4</v>
      </c>
    </row>
    <row r="511" spans="1:5" x14ac:dyDescent="0.35">
      <c r="A511" s="8">
        <v>42825</v>
      </c>
      <c r="B511">
        <v>125.2</v>
      </c>
      <c r="C511">
        <v>435500</v>
      </c>
      <c r="D511" t="s">
        <v>53</v>
      </c>
      <c r="E511">
        <f>(Таблица1[[#This Row],[Close]]-B510)/B510</f>
        <v>1.6000000000000228E-3</v>
      </c>
    </row>
    <row r="512" spans="1:5" x14ac:dyDescent="0.35">
      <c r="A512" s="8">
        <v>42828</v>
      </c>
      <c r="B512">
        <v>125.05</v>
      </c>
      <c r="C512">
        <v>320800</v>
      </c>
      <c r="D512" t="s">
        <v>53</v>
      </c>
      <c r="E512">
        <f>(Таблица1[[#This Row],[Close]]-B511)/B511</f>
        <v>-1.198083067092697E-3</v>
      </c>
    </row>
    <row r="513" spans="1:5" x14ac:dyDescent="0.35">
      <c r="A513" s="8">
        <v>42829</v>
      </c>
      <c r="B513">
        <v>124.08</v>
      </c>
      <c r="C513">
        <v>315200</v>
      </c>
      <c r="D513" t="s">
        <v>53</v>
      </c>
      <c r="E513">
        <f>(Таблица1[[#This Row],[Close]]-B512)/B512</f>
        <v>-7.7568972411035499E-3</v>
      </c>
    </row>
    <row r="514" spans="1:5" x14ac:dyDescent="0.35">
      <c r="A514" s="8">
        <v>42830</v>
      </c>
      <c r="B514">
        <v>123.4</v>
      </c>
      <c r="C514">
        <v>295200</v>
      </c>
      <c r="D514" t="s">
        <v>53</v>
      </c>
      <c r="E514">
        <f>(Таблица1[[#This Row],[Close]]-B513)/B513</f>
        <v>-5.4803352675692509E-3</v>
      </c>
    </row>
    <row r="515" spans="1:5" x14ac:dyDescent="0.35">
      <c r="A515" s="8">
        <v>42831</v>
      </c>
      <c r="B515">
        <v>125.54</v>
      </c>
      <c r="C515">
        <v>278600</v>
      </c>
      <c r="D515" t="s">
        <v>53</v>
      </c>
      <c r="E515">
        <f>(Таблица1[[#This Row],[Close]]-B514)/B514</f>
        <v>1.7341977309562401E-2</v>
      </c>
    </row>
    <row r="516" spans="1:5" x14ac:dyDescent="0.35">
      <c r="A516" s="8">
        <v>42832</v>
      </c>
      <c r="B516">
        <v>125.49</v>
      </c>
      <c r="C516">
        <v>156300</v>
      </c>
      <c r="D516" t="s">
        <v>53</v>
      </c>
      <c r="E516">
        <f>(Таблица1[[#This Row],[Close]]-B515)/B515</f>
        <v>-3.9827943285017814E-4</v>
      </c>
    </row>
    <row r="517" spans="1:5" x14ac:dyDescent="0.35">
      <c r="A517" s="8">
        <v>42835</v>
      </c>
      <c r="B517">
        <v>125.16</v>
      </c>
      <c r="C517">
        <v>172100</v>
      </c>
      <c r="D517" t="s">
        <v>53</v>
      </c>
      <c r="E517">
        <f>(Таблица1[[#This Row],[Close]]-B516)/B516</f>
        <v>-2.6296916088931256E-3</v>
      </c>
    </row>
    <row r="518" spans="1:5" x14ac:dyDescent="0.35">
      <c r="A518" s="8">
        <v>42836</v>
      </c>
      <c r="B518">
        <v>125.87</v>
      </c>
      <c r="C518">
        <v>167800</v>
      </c>
      <c r="D518" t="s">
        <v>53</v>
      </c>
      <c r="E518">
        <f>(Таблица1[[#This Row],[Close]]-B517)/B517</f>
        <v>5.6727388942154683E-3</v>
      </c>
    </row>
    <row r="519" spans="1:5" x14ac:dyDescent="0.35">
      <c r="A519" s="8">
        <v>42837</v>
      </c>
      <c r="B519">
        <v>125.48</v>
      </c>
      <c r="C519">
        <v>150900</v>
      </c>
      <c r="D519" t="s">
        <v>53</v>
      </c>
      <c r="E519">
        <f>(Таблица1[[#This Row],[Close]]-B518)/B518</f>
        <v>-3.0984348931437241E-3</v>
      </c>
    </row>
    <row r="520" spans="1:5" x14ac:dyDescent="0.35">
      <c r="A520" s="8">
        <v>42838</v>
      </c>
      <c r="B520">
        <v>124.61</v>
      </c>
      <c r="C520">
        <v>144200</v>
      </c>
      <c r="D520" t="s">
        <v>53</v>
      </c>
      <c r="E520">
        <f>(Таблица1[[#This Row],[Close]]-B519)/B519</f>
        <v>-6.9333758367867747E-3</v>
      </c>
    </row>
    <row r="521" spans="1:5" x14ac:dyDescent="0.35">
      <c r="A521" s="8">
        <v>42842</v>
      </c>
      <c r="B521">
        <v>120.73</v>
      </c>
      <c r="C521">
        <v>592600</v>
      </c>
      <c r="D521" t="s">
        <v>53</v>
      </c>
      <c r="E521">
        <f>(Таблица1[[#This Row],[Close]]-B520)/B520</f>
        <v>-3.1137147901452496E-2</v>
      </c>
    </row>
    <row r="522" spans="1:5" x14ac:dyDescent="0.35">
      <c r="A522" s="8">
        <v>42843</v>
      </c>
      <c r="B522">
        <v>121.17</v>
      </c>
      <c r="C522">
        <v>232900</v>
      </c>
      <c r="D522" t="s">
        <v>53</v>
      </c>
      <c r="E522">
        <f>(Таблица1[[#This Row],[Close]]-B521)/B521</f>
        <v>3.6444959827714547E-3</v>
      </c>
    </row>
    <row r="523" spans="1:5" x14ac:dyDescent="0.35">
      <c r="A523" s="8">
        <v>42844</v>
      </c>
      <c r="B523">
        <v>123.12</v>
      </c>
      <c r="C523">
        <v>273700</v>
      </c>
      <c r="D523" t="s">
        <v>53</v>
      </c>
      <c r="E523">
        <f>(Таблица1[[#This Row],[Close]]-B522)/B522</f>
        <v>1.6093092349591505E-2</v>
      </c>
    </row>
    <row r="524" spans="1:5" x14ac:dyDescent="0.35">
      <c r="A524" s="8">
        <v>42845</v>
      </c>
      <c r="B524">
        <v>125.21</v>
      </c>
      <c r="C524">
        <v>234600</v>
      </c>
      <c r="D524" t="s">
        <v>53</v>
      </c>
      <c r="E524">
        <f>(Таблица1[[#This Row],[Close]]-B523)/B523</f>
        <v>1.6975308641975221E-2</v>
      </c>
    </row>
    <row r="525" spans="1:5" x14ac:dyDescent="0.35">
      <c r="A525" s="8">
        <v>42846</v>
      </c>
      <c r="B525">
        <v>125.03</v>
      </c>
      <c r="C525">
        <v>177700</v>
      </c>
      <c r="D525" t="s">
        <v>53</v>
      </c>
      <c r="E525">
        <f>(Таблица1[[#This Row],[Close]]-B524)/B524</f>
        <v>-1.4375848574394428E-3</v>
      </c>
    </row>
    <row r="526" spans="1:5" x14ac:dyDescent="0.35">
      <c r="A526" s="8">
        <v>42849</v>
      </c>
      <c r="B526">
        <v>129.25</v>
      </c>
      <c r="C526">
        <v>384400</v>
      </c>
      <c r="D526" t="s">
        <v>53</v>
      </c>
      <c r="E526">
        <f>(Таблица1[[#This Row],[Close]]-B525)/B525</f>
        <v>3.3751899544109405E-2</v>
      </c>
    </row>
    <row r="527" spans="1:5" x14ac:dyDescent="0.35">
      <c r="A527" s="8">
        <v>42850</v>
      </c>
      <c r="B527">
        <v>129.16</v>
      </c>
      <c r="C527">
        <v>246500</v>
      </c>
      <c r="D527" t="s">
        <v>53</v>
      </c>
      <c r="E527">
        <f>(Таблица1[[#This Row],[Close]]-B526)/B526</f>
        <v>-6.9632495164412701E-4</v>
      </c>
    </row>
    <row r="528" spans="1:5" x14ac:dyDescent="0.35">
      <c r="A528" s="8">
        <v>42851</v>
      </c>
      <c r="B528">
        <v>130.08000000000001</v>
      </c>
      <c r="C528">
        <v>177400</v>
      </c>
      <c r="D528" t="s">
        <v>53</v>
      </c>
      <c r="E528">
        <f>(Таблица1[[#This Row],[Close]]-B527)/B527</f>
        <v>7.1229482812017342E-3</v>
      </c>
    </row>
    <row r="529" spans="1:5" x14ac:dyDescent="0.35">
      <c r="A529" s="8">
        <v>42852</v>
      </c>
      <c r="B529">
        <v>130.91999999999999</v>
      </c>
      <c r="C529">
        <v>231900</v>
      </c>
      <c r="D529" t="s">
        <v>53</v>
      </c>
      <c r="E529">
        <f>(Таблица1[[#This Row],[Close]]-B528)/B528</f>
        <v>6.4575645756455632E-3</v>
      </c>
    </row>
    <row r="530" spans="1:5" x14ac:dyDescent="0.35">
      <c r="A530" s="8">
        <v>42853</v>
      </c>
      <c r="B530">
        <v>130.32001</v>
      </c>
      <c r="C530">
        <v>221500</v>
      </c>
      <c r="D530" t="s">
        <v>53</v>
      </c>
      <c r="E530">
        <f>(Таблица1[[#This Row],[Close]]-B529)/B529</f>
        <v>-4.5828750381911943E-3</v>
      </c>
    </row>
    <row r="531" spans="1:5" x14ac:dyDescent="0.35">
      <c r="A531" s="8">
        <v>42856</v>
      </c>
      <c r="B531">
        <v>133.57001</v>
      </c>
      <c r="C531">
        <v>330400</v>
      </c>
      <c r="D531" t="s">
        <v>53</v>
      </c>
      <c r="E531">
        <f>(Таблица1[[#This Row],[Close]]-B530)/B530</f>
        <v>2.4938610732150805E-2</v>
      </c>
    </row>
    <row r="532" spans="1:5" x14ac:dyDescent="0.35">
      <c r="A532" s="8">
        <v>42857</v>
      </c>
      <c r="B532">
        <v>134.28</v>
      </c>
      <c r="C532">
        <v>280300</v>
      </c>
      <c r="D532" t="s">
        <v>53</v>
      </c>
      <c r="E532">
        <f>(Таблица1[[#This Row],[Close]]-B531)/B531</f>
        <v>5.3154896072853839E-3</v>
      </c>
    </row>
    <row r="533" spans="1:5" x14ac:dyDescent="0.35">
      <c r="A533" s="8">
        <v>42858</v>
      </c>
      <c r="B533">
        <v>129.88999999999999</v>
      </c>
      <c r="C533">
        <v>551800</v>
      </c>
      <c r="D533" t="s">
        <v>53</v>
      </c>
      <c r="E533">
        <f>(Таблица1[[#This Row],[Close]]-B532)/B532</f>
        <v>-3.2692880548108538E-2</v>
      </c>
    </row>
    <row r="534" spans="1:5" x14ac:dyDescent="0.35">
      <c r="A534" s="8">
        <v>42859</v>
      </c>
      <c r="B534">
        <v>130.81</v>
      </c>
      <c r="C534">
        <v>847000</v>
      </c>
      <c r="D534" t="s">
        <v>53</v>
      </c>
      <c r="E534">
        <f>(Таблица1[[#This Row],[Close]]-B533)/B533</f>
        <v>7.082916313804111E-3</v>
      </c>
    </row>
    <row r="535" spans="1:5" x14ac:dyDescent="0.35">
      <c r="A535" s="8">
        <v>42860</v>
      </c>
      <c r="B535">
        <v>133.03</v>
      </c>
      <c r="C535">
        <v>329900</v>
      </c>
      <c r="D535" t="s">
        <v>53</v>
      </c>
      <c r="E535">
        <f>(Таблица1[[#This Row],[Close]]-B534)/B534</f>
        <v>1.69711795734271E-2</v>
      </c>
    </row>
    <row r="536" spans="1:5" x14ac:dyDescent="0.35">
      <c r="A536" s="8">
        <v>42863</v>
      </c>
      <c r="B536">
        <v>130.78</v>
      </c>
      <c r="C536">
        <v>350400</v>
      </c>
      <c r="D536" t="s">
        <v>53</v>
      </c>
      <c r="E536">
        <f>(Таблица1[[#This Row],[Close]]-B535)/B535</f>
        <v>-1.6913478162820416E-2</v>
      </c>
    </row>
    <row r="537" spans="1:5" x14ac:dyDescent="0.35">
      <c r="A537" s="8">
        <v>42864</v>
      </c>
      <c r="B537">
        <v>130.88</v>
      </c>
      <c r="C537">
        <v>246900</v>
      </c>
      <c r="D537" t="s">
        <v>53</v>
      </c>
      <c r="E537">
        <f>(Таблица1[[#This Row],[Close]]-B536)/B536</f>
        <v>7.6464291176016449E-4</v>
      </c>
    </row>
    <row r="538" spans="1:5" x14ac:dyDescent="0.35">
      <c r="A538" s="8">
        <v>42865</v>
      </c>
      <c r="B538">
        <v>131.80000000000001</v>
      </c>
      <c r="C538">
        <v>166900</v>
      </c>
      <c r="D538" t="s">
        <v>53</v>
      </c>
      <c r="E538">
        <f>(Таблица1[[#This Row],[Close]]-B537)/B537</f>
        <v>7.0293398533008552E-3</v>
      </c>
    </row>
    <row r="539" spans="1:5" x14ac:dyDescent="0.35">
      <c r="A539" s="8">
        <v>42866</v>
      </c>
      <c r="B539">
        <v>130.85001</v>
      </c>
      <c r="C539">
        <v>181600</v>
      </c>
      <c r="D539" t="s">
        <v>53</v>
      </c>
      <c r="E539">
        <f>(Таблица1[[#This Row],[Close]]-B538)/B538</f>
        <v>-7.2078148710167968E-3</v>
      </c>
    </row>
    <row r="540" spans="1:5" x14ac:dyDescent="0.35">
      <c r="A540" s="8">
        <v>42867</v>
      </c>
      <c r="B540">
        <v>131.41999999999999</v>
      </c>
      <c r="C540">
        <v>180700</v>
      </c>
      <c r="D540" t="s">
        <v>53</v>
      </c>
      <c r="E540">
        <f>(Таблица1[[#This Row],[Close]]-B539)/B539</f>
        <v>4.3560562204006713E-3</v>
      </c>
    </row>
    <row r="541" spans="1:5" x14ac:dyDescent="0.35">
      <c r="A541" s="8">
        <v>42870</v>
      </c>
      <c r="B541">
        <v>134.50998999999999</v>
      </c>
      <c r="C541">
        <v>346400</v>
      </c>
      <c r="D541" t="s">
        <v>53</v>
      </c>
      <c r="E541">
        <f>(Таблица1[[#This Row],[Close]]-B540)/B540</f>
        <v>2.3512326890884193E-2</v>
      </c>
    </row>
    <row r="542" spans="1:5" x14ac:dyDescent="0.35">
      <c r="A542" s="8">
        <v>42871</v>
      </c>
      <c r="B542">
        <v>133.84</v>
      </c>
      <c r="C542">
        <v>337000</v>
      </c>
      <c r="D542" t="s">
        <v>53</v>
      </c>
      <c r="E542">
        <f>(Таблица1[[#This Row],[Close]]-B541)/B541</f>
        <v>-4.9809683280772257E-3</v>
      </c>
    </row>
    <row r="543" spans="1:5" x14ac:dyDescent="0.35">
      <c r="A543" s="8">
        <v>42872</v>
      </c>
      <c r="B543">
        <v>130.53998999999999</v>
      </c>
      <c r="C543">
        <v>316000</v>
      </c>
      <c r="D543" t="s">
        <v>53</v>
      </c>
      <c r="E543">
        <f>(Таблица1[[#This Row],[Close]]-B542)/B542</f>
        <v>-2.4656380753138182E-2</v>
      </c>
    </row>
    <row r="544" spans="1:5" x14ac:dyDescent="0.35">
      <c r="A544" s="8">
        <v>42873</v>
      </c>
      <c r="B544">
        <v>133.24001000000001</v>
      </c>
      <c r="C544">
        <v>508100</v>
      </c>
      <c r="D544" t="s">
        <v>53</v>
      </c>
      <c r="E544">
        <f>(Таблица1[[#This Row],[Close]]-B543)/B543</f>
        <v>2.0683470253062098E-2</v>
      </c>
    </row>
    <row r="545" spans="1:5" x14ac:dyDescent="0.35">
      <c r="A545" s="8">
        <v>42874</v>
      </c>
      <c r="B545">
        <v>134.42999</v>
      </c>
      <c r="C545">
        <v>236500</v>
      </c>
      <c r="D545" t="s">
        <v>53</v>
      </c>
      <c r="E545">
        <f>(Таблица1[[#This Row],[Close]]-B544)/B544</f>
        <v>8.9311011009380083E-3</v>
      </c>
    </row>
    <row r="546" spans="1:5" x14ac:dyDescent="0.35">
      <c r="A546" s="8">
        <v>42877</v>
      </c>
      <c r="B546">
        <v>135.80000000000001</v>
      </c>
      <c r="C546">
        <v>384700</v>
      </c>
      <c r="D546" t="s">
        <v>53</v>
      </c>
      <c r="E546">
        <f>(Таблица1[[#This Row],[Close]]-B545)/B545</f>
        <v>1.01912527107977E-2</v>
      </c>
    </row>
    <row r="547" spans="1:5" x14ac:dyDescent="0.35">
      <c r="A547" s="8">
        <v>42878</v>
      </c>
      <c r="B547">
        <v>134.74001000000001</v>
      </c>
      <c r="C547">
        <v>224700</v>
      </c>
      <c r="D547" t="s">
        <v>53</v>
      </c>
      <c r="E547">
        <f>(Таблица1[[#This Row],[Close]]-B546)/B546</f>
        <v>-7.8055228276877687E-3</v>
      </c>
    </row>
    <row r="548" spans="1:5" x14ac:dyDescent="0.35">
      <c r="A548" s="8">
        <v>42879</v>
      </c>
      <c r="B548">
        <v>134.89999</v>
      </c>
      <c r="C548">
        <v>422300</v>
      </c>
      <c r="D548" t="s">
        <v>53</v>
      </c>
      <c r="E548">
        <f>(Таблица1[[#This Row],[Close]]-B547)/B547</f>
        <v>1.1873236464802863E-3</v>
      </c>
    </row>
    <row r="549" spans="1:5" x14ac:dyDescent="0.35">
      <c r="A549" s="8">
        <v>42880</v>
      </c>
      <c r="B549">
        <v>135.88</v>
      </c>
      <c r="C549">
        <v>282000</v>
      </c>
      <c r="D549" t="s">
        <v>53</v>
      </c>
      <c r="E549">
        <f>(Таблица1[[#This Row],[Close]]-B548)/B548</f>
        <v>7.2647151419358369E-3</v>
      </c>
    </row>
    <row r="550" spans="1:5" x14ac:dyDescent="0.35">
      <c r="A550" s="8">
        <v>42881</v>
      </c>
      <c r="B550">
        <v>138.59</v>
      </c>
      <c r="C550">
        <v>461100</v>
      </c>
      <c r="D550" t="s">
        <v>53</v>
      </c>
      <c r="E550">
        <f>(Таблица1[[#This Row],[Close]]-B549)/B549</f>
        <v>1.9944068295554961E-2</v>
      </c>
    </row>
    <row r="551" spans="1:5" x14ac:dyDescent="0.35">
      <c r="A551" s="8">
        <v>42885</v>
      </c>
      <c r="B551">
        <v>139.72</v>
      </c>
      <c r="C551">
        <v>400200</v>
      </c>
      <c r="D551" t="s">
        <v>53</v>
      </c>
      <c r="E551">
        <f>(Таблица1[[#This Row],[Close]]-B550)/B550</f>
        <v>8.1535464319214615E-3</v>
      </c>
    </row>
    <row r="552" spans="1:5" x14ac:dyDescent="0.35">
      <c r="A552" s="8">
        <v>42886</v>
      </c>
      <c r="B552">
        <v>137.42999</v>
      </c>
      <c r="C552">
        <v>336100</v>
      </c>
      <c r="D552" t="s">
        <v>53</v>
      </c>
      <c r="E552">
        <f>(Таблица1[[#This Row],[Close]]-B551)/B551</f>
        <v>-1.6389994274262777E-2</v>
      </c>
    </row>
    <row r="553" spans="1:5" x14ac:dyDescent="0.35">
      <c r="A553" s="8">
        <v>42887</v>
      </c>
      <c r="B553">
        <v>141</v>
      </c>
      <c r="C553">
        <v>318600</v>
      </c>
      <c r="D553" t="s">
        <v>53</v>
      </c>
      <c r="E553">
        <f>(Таблица1[[#This Row],[Close]]-B552)/B552</f>
        <v>2.5976935601901712E-2</v>
      </c>
    </row>
    <row r="554" spans="1:5" x14ac:dyDescent="0.35">
      <c r="A554" s="8">
        <v>42888</v>
      </c>
      <c r="B554">
        <v>141.55000000000001</v>
      </c>
      <c r="C554">
        <v>300800</v>
      </c>
      <c r="D554" t="s">
        <v>53</v>
      </c>
      <c r="E554">
        <f>(Таблица1[[#This Row],[Close]]-B553)/B553</f>
        <v>3.9007092198582367E-3</v>
      </c>
    </row>
    <row r="555" spans="1:5" x14ac:dyDescent="0.35">
      <c r="A555" s="8">
        <v>42891</v>
      </c>
      <c r="B555">
        <v>141.81</v>
      </c>
      <c r="C555">
        <v>153700</v>
      </c>
      <c r="D555" t="s">
        <v>53</v>
      </c>
      <c r="E555">
        <f>(Таблица1[[#This Row],[Close]]-B554)/B554</f>
        <v>1.8368067820557462E-3</v>
      </c>
    </row>
    <row r="556" spans="1:5" x14ac:dyDescent="0.35">
      <c r="A556" s="8">
        <v>42892</v>
      </c>
      <c r="B556">
        <v>142.14999</v>
      </c>
      <c r="C556">
        <v>488700</v>
      </c>
      <c r="D556" t="s">
        <v>53</v>
      </c>
      <c r="E556">
        <f>(Таблица1[[#This Row],[Close]]-B555)/B555</f>
        <v>2.3975037021366635E-3</v>
      </c>
    </row>
    <row r="557" spans="1:5" x14ac:dyDescent="0.35">
      <c r="A557" s="8">
        <v>42893</v>
      </c>
      <c r="B557">
        <v>142.06</v>
      </c>
      <c r="C557">
        <v>291200</v>
      </c>
      <c r="D557" t="s">
        <v>53</v>
      </c>
      <c r="E557">
        <f>(Таблица1[[#This Row],[Close]]-B556)/B556</f>
        <v>-6.330637096773643E-4</v>
      </c>
    </row>
    <row r="558" spans="1:5" x14ac:dyDescent="0.35">
      <c r="A558" s="8">
        <v>42894</v>
      </c>
      <c r="B558">
        <v>142.84</v>
      </c>
      <c r="C558">
        <v>609700</v>
      </c>
      <c r="D558" t="s">
        <v>53</v>
      </c>
      <c r="E558">
        <f>(Таблица1[[#This Row],[Close]]-B557)/B557</f>
        <v>5.4906377586935173E-3</v>
      </c>
    </row>
    <row r="559" spans="1:5" x14ac:dyDescent="0.35">
      <c r="A559" s="8">
        <v>42895</v>
      </c>
      <c r="B559">
        <v>141.22999999999999</v>
      </c>
      <c r="C559">
        <v>346200</v>
      </c>
      <c r="D559" t="s">
        <v>53</v>
      </c>
      <c r="E559">
        <f>(Таблица1[[#This Row],[Close]]-B558)/B558</f>
        <v>-1.1271352562307572E-2</v>
      </c>
    </row>
    <row r="560" spans="1:5" x14ac:dyDescent="0.35">
      <c r="A560" s="8">
        <v>42898</v>
      </c>
      <c r="B560">
        <v>139.97</v>
      </c>
      <c r="C560">
        <v>534100</v>
      </c>
      <c r="D560" t="s">
        <v>53</v>
      </c>
      <c r="E560">
        <f>(Таблица1[[#This Row],[Close]]-B559)/B559</f>
        <v>-8.9216172201373005E-3</v>
      </c>
    </row>
    <row r="561" spans="1:5" x14ac:dyDescent="0.35">
      <c r="A561" s="8">
        <v>42899</v>
      </c>
      <c r="B561">
        <v>140.64999</v>
      </c>
      <c r="C561">
        <v>352100</v>
      </c>
      <c r="D561" t="s">
        <v>53</v>
      </c>
      <c r="E561">
        <f>(Таблица1[[#This Row],[Close]]-B560)/B560</f>
        <v>4.8581124526684552E-3</v>
      </c>
    </row>
    <row r="562" spans="1:5" x14ac:dyDescent="0.35">
      <c r="A562" s="8">
        <v>42900</v>
      </c>
      <c r="B562">
        <v>142.30000000000001</v>
      </c>
      <c r="C562">
        <v>241800</v>
      </c>
      <c r="D562" t="s">
        <v>53</v>
      </c>
      <c r="E562">
        <f>(Таблица1[[#This Row],[Close]]-B561)/B561</f>
        <v>1.1731319710723115E-2</v>
      </c>
    </row>
    <row r="563" spans="1:5" x14ac:dyDescent="0.35">
      <c r="A563" s="8">
        <v>42901</v>
      </c>
      <c r="B563">
        <v>142.88</v>
      </c>
      <c r="C563">
        <v>215200</v>
      </c>
      <c r="D563" t="s">
        <v>53</v>
      </c>
      <c r="E563">
        <f>(Таблица1[[#This Row],[Close]]-B562)/B562</f>
        <v>4.0758959943779623E-3</v>
      </c>
    </row>
    <row r="564" spans="1:5" x14ac:dyDescent="0.35">
      <c r="A564" s="8">
        <v>42902</v>
      </c>
      <c r="B564">
        <v>143.38999999999999</v>
      </c>
      <c r="C564">
        <v>293900</v>
      </c>
      <c r="D564" t="s">
        <v>53</v>
      </c>
      <c r="E564">
        <f>(Таблица1[[#This Row],[Close]]-B563)/B563</f>
        <v>3.5694288913773161E-3</v>
      </c>
    </row>
    <row r="565" spans="1:5" x14ac:dyDescent="0.35">
      <c r="A565" s="8">
        <v>42905</v>
      </c>
      <c r="B565">
        <v>145.94</v>
      </c>
      <c r="C565">
        <v>175900</v>
      </c>
      <c r="D565" t="s">
        <v>53</v>
      </c>
      <c r="E565">
        <f>(Таблица1[[#This Row],[Close]]-B564)/B564</f>
        <v>1.7783666922379607E-2</v>
      </c>
    </row>
    <row r="566" spans="1:5" x14ac:dyDescent="0.35">
      <c r="A566" s="8">
        <v>42906</v>
      </c>
      <c r="B566">
        <v>144.46001000000001</v>
      </c>
      <c r="C566">
        <v>245200</v>
      </c>
      <c r="D566" t="s">
        <v>53</v>
      </c>
      <c r="E566">
        <f>(Таблица1[[#This Row],[Close]]-B565)/B565</f>
        <v>-1.0141085377552327E-2</v>
      </c>
    </row>
    <row r="567" spans="1:5" x14ac:dyDescent="0.35">
      <c r="A567" s="8">
        <v>42907</v>
      </c>
      <c r="B567">
        <v>145.5</v>
      </c>
      <c r="C567">
        <v>170000</v>
      </c>
      <c r="D567" t="s">
        <v>53</v>
      </c>
      <c r="E567">
        <f>(Таблица1[[#This Row],[Close]]-B566)/B566</f>
        <v>7.1991549772147242E-3</v>
      </c>
    </row>
    <row r="568" spans="1:5" x14ac:dyDescent="0.35">
      <c r="A568" s="8">
        <v>42908</v>
      </c>
      <c r="B568">
        <v>144.72999999999999</v>
      </c>
      <c r="C568">
        <v>293800</v>
      </c>
      <c r="D568" t="s">
        <v>53</v>
      </c>
      <c r="E568">
        <f>(Таблица1[[#This Row],[Close]]-B567)/B567</f>
        <v>-5.2920962199313418E-3</v>
      </c>
    </row>
    <row r="569" spans="1:5" x14ac:dyDescent="0.35">
      <c r="A569" s="8">
        <v>42909</v>
      </c>
      <c r="B569">
        <v>144.49001000000001</v>
      </c>
      <c r="C569">
        <v>259200</v>
      </c>
      <c r="D569" t="s">
        <v>53</v>
      </c>
      <c r="E569">
        <f>(Таблица1[[#This Row],[Close]]-B568)/B568</f>
        <v>-1.6581911144888932E-3</v>
      </c>
    </row>
    <row r="570" spans="1:5" x14ac:dyDescent="0.35">
      <c r="A570" s="8">
        <v>42912</v>
      </c>
      <c r="B570">
        <v>142.78</v>
      </c>
      <c r="C570">
        <v>278400</v>
      </c>
      <c r="D570" t="s">
        <v>53</v>
      </c>
      <c r="E570">
        <f>(Таблица1[[#This Row],[Close]]-B569)/B569</f>
        <v>-1.1834797436860936E-2</v>
      </c>
    </row>
    <row r="571" spans="1:5" x14ac:dyDescent="0.35">
      <c r="A571" s="8">
        <v>42913</v>
      </c>
      <c r="B571">
        <v>140.47</v>
      </c>
      <c r="C571">
        <v>318300</v>
      </c>
      <c r="D571" t="s">
        <v>53</v>
      </c>
      <c r="E571">
        <f>(Таблица1[[#This Row],[Close]]-B570)/B570</f>
        <v>-1.6178736517719585E-2</v>
      </c>
    </row>
    <row r="572" spans="1:5" x14ac:dyDescent="0.35">
      <c r="A572" s="8">
        <v>42914</v>
      </c>
      <c r="B572">
        <v>142.41</v>
      </c>
      <c r="C572">
        <v>278200</v>
      </c>
      <c r="D572" t="s">
        <v>53</v>
      </c>
      <c r="E572">
        <f>(Таблица1[[#This Row],[Close]]-B571)/B571</f>
        <v>1.3810778102085839E-2</v>
      </c>
    </row>
    <row r="573" spans="1:5" x14ac:dyDescent="0.35">
      <c r="A573" s="8">
        <v>42915</v>
      </c>
      <c r="B573">
        <v>140.24001000000001</v>
      </c>
      <c r="C573">
        <v>218300</v>
      </c>
      <c r="D573" t="s">
        <v>53</v>
      </c>
      <c r="E573">
        <f>(Таблица1[[#This Row],[Close]]-B572)/B572</f>
        <v>-1.5237623762376128E-2</v>
      </c>
    </row>
    <row r="574" spans="1:5" x14ac:dyDescent="0.35">
      <c r="A574" s="8">
        <v>42916</v>
      </c>
      <c r="B574">
        <v>143.30000000000001</v>
      </c>
      <c r="C574">
        <v>460600</v>
      </c>
      <c r="D574" t="s">
        <v>53</v>
      </c>
      <c r="E574">
        <f>(Таблица1[[#This Row],[Close]]-B573)/B573</f>
        <v>2.1819664730485962E-2</v>
      </c>
    </row>
    <row r="575" spans="1:5" x14ac:dyDescent="0.35">
      <c r="A575" s="8">
        <v>42919</v>
      </c>
      <c r="B575">
        <v>142.28998999999999</v>
      </c>
      <c r="C575">
        <v>140500</v>
      </c>
      <c r="D575" t="s">
        <v>53</v>
      </c>
      <c r="E575">
        <f>(Таблица1[[#This Row],[Close]]-B574)/B574</f>
        <v>-7.0482205163993191E-3</v>
      </c>
    </row>
    <row r="576" spans="1:5" x14ac:dyDescent="0.35">
      <c r="A576" s="8">
        <v>42921</v>
      </c>
      <c r="B576">
        <v>142.38</v>
      </c>
      <c r="C576">
        <v>201400</v>
      </c>
      <c r="D576" t="s">
        <v>53</v>
      </c>
      <c r="E576">
        <f>(Таблица1[[#This Row],[Close]]-B575)/B575</f>
        <v>6.3258139240860572E-4</v>
      </c>
    </row>
    <row r="577" spans="1:5" x14ac:dyDescent="0.35">
      <c r="A577" s="8">
        <v>42922</v>
      </c>
      <c r="B577">
        <v>139.96001000000001</v>
      </c>
      <c r="C577">
        <v>248500</v>
      </c>
      <c r="D577" t="s">
        <v>53</v>
      </c>
      <c r="E577">
        <f>(Таблица1[[#This Row],[Close]]-B576)/B576</f>
        <v>-1.699669897457497E-2</v>
      </c>
    </row>
    <row r="578" spans="1:5" x14ac:dyDescent="0.35">
      <c r="A578" s="8">
        <v>42923</v>
      </c>
      <c r="B578">
        <v>142.05000000000001</v>
      </c>
      <c r="C578">
        <v>139900</v>
      </c>
      <c r="D578" t="s">
        <v>53</v>
      </c>
      <c r="E578">
        <f>(Таблица1[[#This Row],[Close]]-B577)/B577</f>
        <v>1.4932765437784693E-2</v>
      </c>
    </row>
    <row r="579" spans="1:5" x14ac:dyDescent="0.35">
      <c r="A579" s="8">
        <v>42926</v>
      </c>
      <c r="B579">
        <v>141.14999</v>
      </c>
      <c r="C579">
        <v>299200</v>
      </c>
      <c r="D579" t="s">
        <v>53</v>
      </c>
      <c r="E579">
        <f>(Таблица1[[#This Row],[Close]]-B578)/B578</f>
        <v>-6.3358676522351906E-3</v>
      </c>
    </row>
    <row r="580" spans="1:5" x14ac:dyDescent="0.35">
      <c r="A580" s="8">
        <v>42927</v>
      </c>
      <c r="B580">
        <v>142.06</v>
      </c>
      <c r="C580">
        <v>320100</v>
      </c>
      <c r="D580" t="s">
        <v>53</v>
      </c>
      <c r="E580">
        <f>(Таблица1[[#This Row],[Close]]-B579)/B579</f>
        <v>6.4471134571104094E-3</v>
      </c>
    </row>
    <row r="581" spans="1:5" x14ac:dyDescent="0.35">
      <c r="A581" s="8">
        <v>42928</v>
      </c>
      <c r="B581">
        <v>144.08000000000001</v>
      </c>
      <c r="C581">
        <v>183400</v>
      </c>
      <c r="D581" t="s">
        <v>53</v>
      </c>
      <c r="E581">
        <f>(Таблица1[[#This Row],[Close]]-B580)/B580</f>
        <v>1.4219343939180699E-2</v>
      </c>
    </row>
    <row r="582" spans="1:5" x14ac:dyDescent="0.35">
      <c r="A582" s="8">
        <v>42929</v>
      </c>
      <c r="B582">
        <v>142.99001000000001</v>
      </c>
      <c r="C582">
        <v>218600</v>
      </c>
      <c r="D582" t="s">
        <v>53</v>
      </c>
      <c r="E582">
        <f>(Таблица1[[#This Row],[Close]]-B581)/B581</f>
        <v>-7.5651721265963361E-3</v>
      </c>
    </row>
    <row r="583" spans="1:5" x14ac:dyDescent="0.35">
      <c r="A583" s="8">
        <v>42930</v>
      </c>
      <c r="B583">
        <v>145.07001</v>
      </c>
      <c r="C583">
        <v>195000</v>
      </c>
      <c r="D583" t="s">
        <v>53</v>
      </c>
      <c r="E583">
        <f>(Таблица1[[#This Row],[Close]]-B582)/B582</f>
        <v>1.4546470763936474E-2</v>
      </c>
    </row>
    <row r="584" spans="1:5" x14ac:dyDescent="0.35">
      <c r="A584" s="8">
        <v>42933</v>
      </c>
      <c r="B584">
        <v>144.03998999999999</v>
      </c>
      <c r="C584">
        <v>167700</v>
      </c>
      <c r="D584" t="s">
        <v>53</v>
      </c>
      <c r="E584">
        <f>(Таблица1[[#This Row],[Close]]-B583)/B583</f>
        <v>-7.1001580547213547E-3</v>
      </c>
    </row>
    <row r="585" spans="1:5" x14ac:dyDescent="0.35">
      <c r="A585" s="8">
        <v>42934</v>
      </c>
      <c r="B585">
        <v>144.34</v>
      </c>
      <c r="C585">
        <v>218500</v>
      </c>
      <c r="D585" t="s">
        <v>53</v>
      </c>
      <c r="E585">
        <f>(Таблица1[[#This Row],[Close]]-B584)/B584</f>
        <v>2.0828243600962107E-3</v>
      </c>
    </row>
    <row r="586" spans="1:5" x14ac:dyDescent="0.35">
      <c r="A586" s="8">
        <v>42935</v>
      </c>
      <c r="B586">
        <v>144.55000000000001</v>
      </c>
      <c r="C586">
        <v>279300</v>
      </c>
      <c r="D586" t="s">
        <v>53</v>
      </c>
      <c r="E586">
        <f>(Таблица1[[#This Row],[Close]]-B585)/B585</f>
        <v>1.4548981571290561E-3</v>
      </c>
    </row>
    <row r="587" spans="1:5" x14ac:dyDescent="0.35">
      <c r="A587" s="8">
        <v>42936</v>
      </c>
      <c r="B587">
        <v>144.30000000000001</v>
      </c>
      <c r="C587">
        <v>237000</v>
      </c>
      <c r="D587" t="s">
        <v>53</v>
      </c>
      <c r="E587">
        <f>(Таблица1[[#This Row],[Close]]-B586)/B586</f>
        <v>-1.7295053614666204E-3</v>
      </c>
    </row>
    <row r="588" spans="1:5" x14ac:dyDescent="0.35">
      <c r="A588" s="8">
        <v>42937</v>
      </c>
      <c r="B588">
        <v>144.10001</v>
      </c>
      <c r="C588">
        <v>290700</v>
      </c>
      <c r="D588" t="s">
        <v>53</v>
      </c>
      <c r="E588">
        <f>(Таблица1[[#This Row],[Close]]-B587)/B587</f>
        <v>-1.385932085932182E-3</v>
      </c>
    </row>
    <row r="589" spans="1:5" x14ac:dyDescent="0.35">
      <c r="A589" s="8">
        <v>42940</v>
      </c>
      <c r="B589">
        <v>147.30000000000001</v>
      </c>
      <c r="C589">
        <v>217200</v>
      </c>
      <c r="D589" t="s">
        <v>53</v>
      </c>
      <c r="E589">
        <f>(Таблица1[[#This Row],[Close]]-B588)/B588</f>
        <v>2.220672989543869E-2</v>
      </c>
    </row>
    <row r="590" spans="1:5" x14ac:dyDescent="0.35">
      <c r="A590" s="8">
        <v>42941</v>
      </c>
      <c r="B590">
        <v>148.30000000000001</v>
      </c>
      <c r="C590">
        <v>580800</v>
      </c>
      <c r="D590" t="s">
        <v>53</v>
      </c>
      <c r="E590">
        <f>(Таблица1[[#This Row],[Close]]-B589)/B589</f>
        <v>6.7888662593346902E-3</v>
      </c>
    </row>
    <row r="591" spans="1:5" x14ac:dyDescent="0.35">
      <c r="A591" s="8">
        <v>42942</v>
      </c>
      <c r="B591">
        <v>145.08000000000001</v>
      </c>
      <c r="C591">
        <v>731400</v>
      </c>
      <c r="D591" t="s">
        <v>53</v>
      </c>
      <c r="E591">
        <f>(Таблица1[[#This Row],[Close]]-B590)/B590</f>
        <v>-2.1712744436952116E-2</v>
      </c>
    </row>
    <row r="592" spans="1:5" x14ac:dyDescent="0.35">
      <c r="A592" s="8">
        <v>42943</v>
      </c>
      <c r="B592">
        <v>142.97</v>
      </c>
      <c r="C592">
        <v>686900</v>
      </c>
      <c r="D592" t="s">
        <v>53</v>
      </c>
      <c r="E592">
        <f>(Таблица1[[#This Row],[Close]]-B591)/B591</f>
        <v>-1.4543700027571087E-2</v>
      </c>
    </row>
    <row r="593" spans="1:5" x14ac:dyDescent="0.35">
      <c r="A593" s="8">
        <v>42944</v>
      </c>
      <c r="B593">
        <v>146.25</v>
      </c>
      <c r="C593">
        <v>374600</v>
      </c>
      <c r="D593" t="s">
        <v>53</v>
      </c>
      <c r="E593">
        <f>(Таблица1[[#This Row],[Close]]-B592)/B592</f>
        <v>2.2941875918024768E-2</v>
      </c>
    </row>
    <row r="594" spans="1:5" x14ac:dyDescent="0.35">
      <c r="A594" s="8">
        <v>42947</v>
      </c>
      <c r="B594">
        <v>148.09</v>
      </c>
      <c r="C594">
        <v>338100</v>
      </c>
      <c r="D594" t="s">
        <v>53</v>
      </c>
      <c r="E594">
        <f>(Таблица1[[#This Row],[Close]]-B593)/B593</f>
        <v>1.2581196581196604E-2</v>
      </c>
    </row>
    <row r="595" spans="1:5" x14ac:dyDescent="0.35">
      <c r="A595" s="8">
        <v>42948</v>
      </c>
      <c r="B595">
        <v>146.78</v>
      </c>
      <c r="C595">
        <v>263200</v>
      </c>
      <c r="D595" t="s">
        <v>53</v>
      </c>
      <c r="E595">
        <f>(Таблица1[[#This Row],[Close]]-B594)/B594</f>
        <v>-8.8459720440272963E-3</v>
      </c>
    </row>
    <row r="596" spans="1:5" x14ac:dyDescent="0.35">
      <c r="A596" s="8">
        <v>42949</v>
      </c>
      <c r="B596">
        <v>146.44</v>
      </c>
      <c r="C596">
        <v>318100</v>
      </c>
      <c r="D596" t="s">
        <v>53</v>
      </c>
      <c r="E596">
        <f>(Таблица1[[#This Row],[Close]]-B595)/B595</f>
        <v>-2.3163918790026121E-3</v>
      </c>
    </row>
    <row r="597" spans="1:5" x14ac:dyDescent="0.35">
      <c r="A597" s="8">
        <v>42950</v>
      </c>
      <c r="B597">
        <v>147.88999999999999</v>
      </c>
      <c r="C597">
        <v>284500</v>
      </c>
      <c r="D597" t="s">
        <v>53</v>
      </c>
      <c r="E597">
        <f>(Таблица1[[#This Row],[Close]]-B596)/B596</f>
        <v>9.9016662114175674E-3</v>
      </c>
    </row>
    <row r="598" spans="1:5" x14ac:dyDescent="0.35">
      <c r="A598" s="8">
        <v>42951</v>
      </c>
      <c r="B598">
        <v>151.00998999999999</v>
      </c>
      <c r="C598">
        <v>397800</v>
      </c>
      <c r="D598" t="s">
        <v>53</v>
      </c>
      <c r="E598">
        <f>(Таблица1[[#This Row],[Close]]-B597)/B597</f>
        <v>2.1096693488403553E-2</v>
      </c>
    </row>
    <row r="599" spans="1:5" x14ac:dyDescent="0.35">
      <c r="A599" s="8">
        <v>42954</v>
      </c>
      <c r="B599">
        <v>153.35001</v>
      </c>
      <c r="C599">
        <v>249500</v>
      </c>
      <c r="D599" t="s">
        <v>53</v>
      </c>
      <c r="E599">
        <f>(Таблица1[[#This Row],[Close]]-B598)/B598</f>
        <v>1.5495796006608635E-2</v>
      </c>
    </row>
    <row r="600" spans="1:5" x14ac:dyDescent="0.35">
      <c r="A600" s="8">
        <v>42955</v>
      </c>
      <c r="B600">
        <v>155.87</v>
      </c>
      <c r="C600">
        <v>417600</v>
      </c>
      <c r="D600" t="s">
        <v>53</v>
      </c>
      <c r="E600">
        <f>(Таблица1[[#This Row],[Close]]-B599)/B599</f>
        <v>1.6432930131533786E-2</v>
      </c>
    </row>
    <row r="601" spans="1:5" x14ac:dyDescent="0.35">
      <c r="A601" s="8">
        <v>42956</v>
      </c>
      <c r="B601">
        <v>155.85001</v>
      </c>
      <c r="C601">
        <v>369000</v>
      </c>
      <c r="D601" t="s">
        <v>53</v>
      </c>
      <c r="E601">
        <f>(Таблица1[[#This Row],[Close]]-B600)/B600</f>
        <v>-1.28247898890146E-4</v>
      </c>
    </row>
    <row r="602" spans="1:5" x14ac:dyDescent="0.35">
      <c r="A602" s="8">
        <v>42957</v>
      </c>
      <c r="B602">
        <v>150.00998999999999</v>
      </c>
      <c r="C602">
        <v>382700</v>
      </c>
      <c r="D602" t="s">
        <v>53</v>
      </c>
      <c r="E602">
        <f>(Таблица1[[#This Row],[Close]]-B601)/B601</f>
        <v>-3.7472054060182669E-2</v>
      </c>
    </row>
    <row r="603" spans="1:5" x14ac:dyDescent="0.35">
      <c r="A603" s="8">
        <v>42958</v>
      </c>
      <c r="B603">
        <v>151.37</v>
      </c>
      <c r="C603">
        <v>218300</v>
      </c>
      <c r="D603" t="s">
        <v>53</v>
      </c>
      <c r="E603">
        <f>(Таблица1[[#This Row],[Close]]-B602)/B602</f>
        <v>9.0661295291068079E-3</v>
      </c>
    </row>
    <row r="604" spans="1:5" x14ac:dyDescent="0.35">
      <c r="A604" s="8">
        <v>42961</v>
      </c>
      <c r="B604">
        <v>154.25998999999999</v>
      </c>
      <c r="C604">
        <v>165900</v>
      </c>
      <c r="D604" t="s">
        <v>53</v>
      </c>
      <c r="E604">
        <f>(Таблица1[[#This Row],[Close]]-B603)/B603</f>
        <v>1.9092224350928076E-2</v>
      </c>
    </row>
    <row r="605" spans="1:5" x14ac:dyDescent="0.35">
      <c r="A605" s="8">
        <v>42962</v>
      </c>
      <c r="B605">
        <v>154.50998999999999</v>
      </c>
      <c r="C605">
        <v>174100</v>
      </c>
      <c r="D605" t="s">
        <v>53</v>
      </c>
      <c r="E605">
        <f>(Таблица1[[#This Row],[Close]]-B604)/B604</f>
        <v>1.6206405821755857E-3</v>
      </c>
    </row>
    <row r="606" spans="1:5" x14ac:dyDescent="0.35">
      <c r="A606" s="8">
        <v>42963</v>
      </c>
      <c r="B606">
        <v>155.16</v>
      </c>
      <c r="C606">
        <v>254400</v>
      </c>
      <c r="D606" t="s">
        <v>53</v>
      </c>
      <c r="E606">
        <f>(Таблица1[[#This Row],[Close]]-B605)/B605</f>
        <v>4.206912446243825E-3</v>
      </c>
    </row>
    <row r="607" spans="1:5" x14ac:dyDescent="0.35">
      <c r="A607" s="8">
        <v>42964</v>
      </c>
      <c r="B607">
        <v>153.69999999999999</v>
      </c>
      <c r="C607">
        <v>124900</v>
      </c>
      <c r="D607" t="s">
        <v>53</v>
      </c>
      <c r="E607">
        <f>(Таблица1[[#This Row],[Close]]-B606)/B606</f>
        <v>-9.4096416602217573E-3</v>
      </c>
    </row>
    <row r="608" spans="1:5" x14ac:dyDescent="0.35">
      <c r="A608" s="8">
        <v>42965</v>
      </c>
      <c r="B608">
        <v>152.13999999999999</v>
      </c>
      <c r="C608">
        <v>253600</v>
      </c>
      <c r="D608" t="s">
        <v>53</v>
      </c>
      <c r="E608">
        <f>(Таблица1[[#This Row],[Close]]-B607)/B607</f>
        <v>-1.0149642160052066E-2</v>
      </c>
    </row>
    <row r="609" spans="1:5" x14ac:dyDescent="0.35">
      <c r="A609" s="8">
        <v>42968</v>
      </c>
      <c r="B609">
        <v>153.32001</v>
      </c>
      <c r="C609">
        <v>307700</v>
      </c>
      <c r="D609" t="s">
        <v>53</v>
      </c>
      <c r="E609">
        <f>(Таблица1[[#This Row],[Close]]-B608)/B608</f>
        <v>7.7560799263836607E-3</v>
      </c>
    </row>
    <row r="610" spans="1:5" x14ac:dyDescent="0.35">
      <c r="A610" s="8">
        <v>42969</v>
      </c>
      <c r="B610">
        <v>154.99001000000001</v>
      </c>
      <c r="C610">
        <v>281700</v>
      </c>
      <c r="D610" t="s">
        <v>53</v>
      </c>
      <c r="E610">
        <f>(Таблица1[[#This Row],[Close]]-B609)/B609</f>
        <v>1.0892250789704593E-2</v>
      </c>
    </row>
    <row r="611" spans="1:5" x14ac:dyDescent="0.35">
      <c r="A611" s="8">
        <v>42970</v>
      </c>
      <c r="B611">
        <v>152.89999</v>
      </c>
      <c r="C611">
        <v>215300</v>
      </c>
      <c r="D611" t="s">
        <v>53</v>
      </c>
      <c r="E611">
        <f>(Таблица1[[#This Row],[Close]]-B610)/B610</f>
        <v>-1.3484869121564736E-2</v>
      </c>
    </row>
    <row r="612" spans="1:5" x14ac:dyDescent="0.35">
      <c r="A612" s="8">
        <v>42971</v>
      </c>
      <c r="B612">
        <v>148.92999</v>
      </c>
      <c r="C612">
        <v>518700</v>
      </c>
      <c r="D612" t="s">
        <v>53</v>
      </c>
      <c r="E612">
        <f>(Таблица1[[#This Row],[Close]]-B611)/B611</f>
        <v>-2.5964684497363267E-2</v>
      </c>
    </row>
    <row r="613" spans="1:5" x14ac:dyDescent="0.35">
      <c r="A613" s="8">
        <v>42972</v>
      </c>
      <c r="B613">
        <v>147.66999999999999</v>
      </c>
      <c r="C613">
        <v>241800</v>
      </c>
      <c r="D613" t="s">
        <v>53</v>
      </c>
      <c r="E613">
        <f>(Таблица1[[#This Row],[Close]]-B612)/B612</f>
        <v>-8.4602839226673963E-3</v>
      </c>
    </row>
    <row r="614" spans="1:5" x14ac:dyDescent="0.35">
      <c r="A614" s="8">
        <v>42975</v>
      </c>
      <c r="B614">
        <v>147.89999</v>
      </c>
      <c r="C614">
        <v>295300</v>
      </c>
      <c r="D614" t="s">
        <v>53</v>
      </c>
      <c r="E614">
        <f>(Таблица1[[#This Row],[Close]]-B613)/B613</f>
        <v>1.557459199566703E-3</v>
      </c>
    </row>
    <row r="615" spans="1:5" x14ac:dyDescent="0.35">
      <c r="A615" s="8">
        <v>42976</v>
      </c>
      <c r="B615">
        <v>145.38999999999999</v>
      </c>
      <c r="C615">
        <v>491400</v>
      </c>
      <c r="D615" t="s">
        <v>53</v>
      </c>
      <c r="E615">
        <f>(Таблица1[[#This Row],[Close]]-B614)/B614</f>
        <v>-1.6970859835758044E-2</v>
      </c>
    </row>
    <row r="616" spans="1:5" x14ac:dyDescent="0.35">
      <c r="A616" s="8">
        <v>42977</v>
      </c>
      <c r="B616">
        <v>147.47999999999999</v>
      </c>
      <c r="C616">
        <v>440900</v>
      </c>
      <c r="D616" t="s">
        <v>53</v>
      </c>
      <c r="E616">
        <f>(Таблица1[[#This Row],[Close]]-B615)/B615</f>
        <v>1.4375128963477568E-2</v>
      </c>
    </row>
    <row r="617" spans="1:5" x14ac:dyDescent="0.35">
      <c r="A617" s="8">
        <v>42978</v>
      </c>
      <c r="B617">
        <v>150.80000000000001</v>
      </c>
      <c r="C617">
        <v>237600</v>
      </c>
      <c r="D617" t="s">
        <v>53</v>
      </c>
      <c r="E617">
        <f>(Таблица1[[#This Row],[Close]]-B616)/B616</f>
        <v>2.2511526986710211E-2</v>
      </c>
    </row>
    <row r="618" spans="1:5" x14ac:dyDescent="0.35">
      <c r="A618" s="8">
        <v>42979</v>
      </c>
      <c r="B618">
        <v>151.06</v>
      </c>
      <c r="C618">
        <v>231400</v>
      </c>
      <c r="D618" t="s">
        <v>53</v>
      </c>
      <c r="E618">
        <f>(Таблица1[[#This Row],[Close]]-B617)/B617</f>
        <v>1.7241379310344222E-3</v>
      </c>
    </row>
    <row r="619" spans="1:5" x14ac:dyDescent="0.35">
      <c r="A619" s="8">
        <v>42983</v>
      </c>
      <c r="B619">
        <v>150.50998999999999</v>
      </c>
      <c r="C619">
        <v>566200</v>
      </c>
      <c r="D619" t="s">
        <v>53</v>
      </c>
      <c r="E619">
        <f>(Таблица1[[#This Row],[Close]]-B618)/B618</f>
        <v>-3.6410035747386107E-3</v>
      </c>
    </row>
    <row r="620" spans="1:5" x14ac:dyDescent="0.35">
      <c r="A620" s="8">
        <v>42984</v>
      </c>
      <c r="B620">
        <v>151.61000000000001</v>
      </c>
      <c r="C620">
        <v>284000</v>
      </c>
      <c r="D620" t="s">
        <v>53</v>
      </c>
      <c r="E620">
        <f>(Таблица1[[#This Row],[Close]]-B619)/B619</f>
        <v>7.3085514124346567E-3</v>
      </c>
    </row>
    <row r="621" spans="1:5" x14ac:dyDescent="0.35">
      <c r="A621" s="8">
        <v>42985</v>
      </c>
      <c r="B621">
        <v>153.85001</v>
      </c>
      <c r="C621">
        <v>244500</v>
      </c>
      <c r="D621" t="s">
        <v>53</v>
      </c>
      <c r="E621">
        <f>(Таблица1[[#This Row],[Close]]-B620)/B620</f>
        <v>1.4774816964580065E-2</v>
      </c>
    </row>
    <row r="622" spans="1:5" x14ac:dyDescent="0.35">
      <c r="A622" s="8">
        <v>42986</v>
      </c>
      <c r="B622">
        <v>156.89999</v>
      </c>
      <c r="C622">
        <v>218200</v>
      </c>
      <c r="D622" t="s">
        <v>53</v>
      </c>
      <c r="E622">
        <f>(Таблица1[[#This Row],[Close]]-B621)/B621</f>
        <v>1.982437310208823E-2</v>
      </c>
    </row>
    <row r="623" spans="1:5" x14ac:dyDescent="0.35">
      <c r="A623" s="8">
        <v>42989</v>
      </c>
      <c r="B623">
        <v>157.81</v>
      </c>
      <c r="C623">
        <v>317000</v>
      </c>
      <c r="D623" t="s">
        <v>53</v>
      </c>
      <c r="E623">
        <f>(Таблица1[[#This Row],[Close]]-B622)/B622</f>
        <v>5.799936634795195E-3</v>
      </c>
    </row>
    <row r="624" spans="1:5" x14ac:dyDescent="0.35">
      <c r="A624" s="8">
        <v>42990</v>
      </c>
      <c r="B624">
        <v>157.91</v>
      </c>
      <c r="C624">
        <v>170000</v>
      </c>
      <c r="D624" t="s">
        <v>53</v>
      </c>
      <c r="E624">
        <f>(Таблица1[[#This Row],[Close]]-B623)/B623</f>
        <v>6.3367340472716754E-4</v>
      </c>
    </row>
    <row r="625" spans="1:5" x14ac:dyDescent="0.35">
      <c r="A625" s="8">
        <v>42991</v>
      </c>
      <c r="B625">
        <v>158.46001000000001</v>
      </c>
      <c r="C625">
        <v>263800</v>
      </c>
      <c r="D625" t="s">
        <v>53</v>
      </c>
      <c r="E625">
        <f>(Таблица1[[#This Row],[Close]]-B624)/B624</f>
        <v>3.483059970869575E-3</v>
      </c>
    </row>
    <row r="626" spans="1:5" x14ac:dyDescent="0.35">
      <c r="A626" s="8">
        <v>42992</v>
      </c>
      <c r="B626">
        <v>158.87</v>
      </c>
      <c r="C626">
        <v>257600</v>
      </c>
      <c r="D626" t="s">
        <v>53</v>
      </c>
      <c r="E626">
        <f>(Таблица1[[#This Row],[Close]]-B625)/B625</f>
        <v>2.5873404905123595E-3</v>
      </c>
    </row>
    <row r="627" spans="1:5" x14ac:dyDescent="0.35">
      <c r="A627" s="8">
        <v>42993</v>
      </c>
      <c r="B627">
        <v>158.58000000000001</v>
      </c>
      <c r="C627">
        <v>571000</v>
      </c>
      <c r="D627" t="s">
        <v>53</v>
      </c>
      <c r="E627">
        <f>(Таблица1[[#This Row],[Close]]-B626)/B626</f>
        <v>-1.8253918297978979E-3</v>
      </c>
    </row>
    <row r="628" spans="1:5" x14ac:dyDescent="0.35">
      <c r="A628" s="8">
        <v>42996</v>
      </c>
      <c r="B628">
        <v>157.89999</v>
      </c>
      <c r="C628">
        <v>273000</v>
      </c>
      <c r="D628" t="s">
        <v>53</v>
      </c>
      <c r="E628">
        <f>(Таблица1[[#This Row],[Close]]-B627)/B627</f>
        <v>-4.2881195611048683E-3</v>
      </c>
    </row>
    <row r="629" spans="1:5" x14ac:dyDescent="0.35">
      <c r="A629" s="8">
        <v>42997</v>
      </c>
      <c r="B629">
        <v>157.10001</v>
      </c>
      <c r="C629">
        <v>234400</v>
      </c>
      <c r="D629" t="s">
        <v>53</v>
      </c>
      <c r="E629">
        <f>(Таблица1[[#This Row],[Close]]-B628)/B628</f>
        <v>-5.0663714418221623E-3</v>
      </c>
    </row>
    <row r="630" spans="1:5" x14ac:dyDescent="0.35">
      <c r="A630" s="8">
        <v>42998</v>
      </c>
      <c r="B630">
        <v>157.41999999999999</v>
      </c>
      <c r="C630">
        <v>191600</v>
      </c>
      <c r="D630" t="s">
        <v>53</v>
      </c>
      <c r="E630">
        <f>(Таблица1[[#This Row],[Close]]-B629)/B629</f>
        <v>2.0368553763936109E-3</v>
      </c>
    </row>
    <row r="631" spans="1:5" x14ac:dyDescent="0.35">
      <c r="A631" s="8">
        <v>42999</v>
      </c>
      <c r="B631">
        <v>159.78998999999999</v>
      </c>
      <c r="C631">
        <v>287200</v>
      </c>
      <c r="D631" t="s">
        <v>53</v>
      </c>
      <c r="E631">
        <f>(Таблица1[[#This Row],[Close]]-B630)/B630</f>
        <v>1.505520264261213E-2</v>
      </c>
    </row>
    <row r="632" spans="1:5" x14ac:dyDescent="0.35">
      <c r="A632" s="8">
        <v>43000</v>
      </c>
      <c r="B632">
        <v>163.96001000000001</v>
      </c>
      <c r="C632">
        <v>355800</v>
      </c>
      <c r="D632" t="s">
        <v>53</v>
      </c>
      <c r="E632">
        <f>(Таблица1[[#This Row],[Close]]-B631)/B631</f>
        <v>2.6096878784459668E-2</v>
      </c>
    </row>
    <row r="633" spans="1:5" x14ac:dyDescent="0.35">
      <c r="A633" s="8">
        <v>43003</v>
      </c>
      <c r="B633">
        <v>160.31</v>
      </c>
      <c r="C633">
        <v>280700</v>
      </c>
      <c r="D633" t="s">
        <v>53</v>
      </c>
      <c r="E633">
        <f>(Таблица1[[#This Row],[Close]]-B632)/B632</f>
        <v>-2.2261586834497075E-2</v>
      </c>
    </row>
    <row r="634" spans="1:5" x14ac:dyDescent="0.35">
      <c r="A634" s="8">
        <v>43004</v>
      </c>
      <c r="B634">
        <v>160.61000000000001</v>
      </c>
      <c r="C634">
        <v>194600</v>
      </c>
      <c r="D634" t="s">
        <v>53</v>
      </c>
      <c r="E634">
        <f>(Таблица1[[#This Row],[Close]]-B633)/B633</f>
        <v>1.8713742124634232E-3</v>
      </c>
    </row>
    <row r="635" spans="1:5" x14ac:dyDescent="0.35">
      <c r="A635" s="8">
        <v>43005</v>
      </c>
      <c r="B635">
        <v>163.72</v>
      </c>
      <c r="C635">
        <v>253400</v>
      </c>
      <c r="D635" t="s">
        <v>53</v>
      </c>
      <c r="E635">
        <f>(Таблица1[[#This Row],[Close]]-B634)/B634</f>
        <v>1.9363675985305927E-2</v>
      </c>
    </row>
    <row r="636" spans="1:5" x14ac:dyDescent="0.35">
      <c r="A636" s="8">
        <v>43006</v>
      </c>
      <c r="B636">
        <v>162.34</v>
      </c>
      <c r="C636">
        <v>273800</v>
      </c>
      <c r="D636" t="s">
        <v>53</v>
      </c>
      <c r="E636">
        <f>(Таблица1[[#This Row],[Close]]-B635)/B635</f>
        <v>-8.4290251649156815E-3</v>
      </c>
    </row>
    <row r="637" spans="1:5" x14ac:dyDescent="0.35">
      <c r="A637" s="8">
        <v>43007</v>
      </c>
      <c r="B637">
        <v>168.60001</v>
      </c>
      <c r="C637">
        <v>570000</v>
      </c>
      <c r="D637" t="s">
        <v>53</v>
      </c>
      <c r="E637">
        <f>(Таблица1[[#This Row],[Close]]-B636)/B636</f>
        <v>3.8561106320068955E-2</v>
      </c>
    </row>
    <row r="638" spans="1:5" x14ac:dyDescent="0.35">
      <c r="A638" s="8">
        <v>43010</v>
      </c>
      <c r="B638">
        <v>169.86</v>
      </c>
      <c r="C638">
        <v>360800</v>
      </c>
      <c r="D638" t="s">
        <v>53</v>
      </c>
      <c r="E638">
        <f>(Таблица1[[#This Row],[Close]]-B637)/B637</f>
        <v>7.4732498533067477E-3</v>
      </c>
    </row>
    <row r="639" spans="1:5" x14ac:dyDescent="0.35">
      <c r="A639" s="8">
        <v>43011</v>
      </c>
      <c r="B639">
        <v>168.78</v>
      </c>
      <c r="C639">
        <v>334400</v>
      </c>
      <c r="D639" t="s">
        <v>53</v>
      </c>
      <c r="E639">
        <f>(Таблица1[[#This Row],[Close]]-B638)/B638</f>
        <v>-6.3581773225009561E-3</v>
      </c>
    </row>
    <row r="640" spans="1:5" x14ac:dyDescent="0.35">
      <c r="A640" s="8">
        <v>43012</v>
      </c>
      <c r="B640">
        <v>171.8</v>
      </c>
      <c r="C640">
        <v>250500</v>
      </c>
      <c r="D640" t="s">
        <v>53</v>
      </c>
      <c r="E640">
        <f>(Таблица1[[#This Row],[Close]]-B639)/B639</f>
        <v>1.7893115298021154E-2</v>
      </c>
    </row>
    <row r="641" spans="1:5" x14ac:dyDescent="0.35">
      <c r="A641" s="8">
        <v>43013</v>
      </c>
      <c r="B641">
        <v>173.64999</v>
      </c>
      <c r="C641">
        <v>278200</v>
      </c>
      <c r="D641" t="s">
        <v>53</v>
      </c>
      <c r="E641">
        <f>(Таблица1[[#This Row],[Close]]-B640)/B640</f>
        <v>1.0768277066356175E-2</v>
      </c>
    </row>
    <row r="642" spans="1:5" x14ac:dyDescent="0.35">
      <c r="A642" s="8">
        <v>43014</v>
      </c>
      <c r="B642">
        <v>174.88</v>
      </c>
      <c r="C642">
        <v>208400</v>
      </c>
      <c r="D642" t="s">
        <v>53</v>
      </c>
      <c r="E642">
        <f>(Таблица1[[#This Row],[Close]]-B641)/B641</f>
        <v>7.0832713552128213E-3</v>
      </c>
    </row>
    <row r="643" spans="1:5" x14ac:dyDescent="0.35">
      <c r="A643" s="8">
        <v>43017</v>
      </c>
      <c r="B643">
        <v>173.99001000000001</v>
      </c>
      <c r="C643">
        <v>219500</v>
      </c>
      <c r="D643" t="s">
        <v>53</v>
      </c>
      <c r="E643">
        <f>(Таблица1[[#This Row],[Close]]-B642)/B642</f>
        <v>-5.0891468435497666E-3</v>
      </c>
    </row>
    <row r="644" spans="1:5" x14ac:dyDescent="0.35">
      <c r="A644" s="8">
        <v>43018</v>
      </c>
      <c r="B644">
        <v>172.17999</v>
      </c>
      <c r="C644">
        <v>293700</v>
      </c>
      <c r="D644" t="s">
        <v>53</v>
      </c>
      <c r="E644">
        <f>(Таблица1[[#This Row],[Close]]-B643)/B643</f>
        <v>-1.040301106942869E-2</v>
      </c>
    </row>
    <row r="645" spans="1:5" x14ac:dyDescent="0.35">
      <c r="A645" s="8">
        <v>43019</v>
      </c>
      <c r="B645">
        <v>172.66</v>
      </c>
      <c r="C645">
        <v>284100</v>
      </c>
      <c r="D645" t="s">
        <v>53</v>
      </c>
      <c r="E645">
        <f>(Таблица1[[#This Row],[Close]]-B644)/B644</f>
        <v>2.7878384706608063E-3</v>
      </c>
    </row>
    <row r="646" spans="1:5" x14ac:dyDescent="0.35">
      <c r="A646" s="8">
        <v>43020</v>
      </c>
      <c r="B646">
        <v>173</v>
      </c>
      <c r="C646">
        <v>364100</v>
      </c>
      <c r="D646" t="s">
        <v>53</v>
      </c>
      <c r="E646">
        <f>(Таблица1[[#This Row],[Close]]-B645)/B645</f>
        <v>1.9691879995366816E-3</v>
      </c>
    </row>
    <row r="647" spans="1:5" x14ac:dyDescent="0.35">
      <c r="A647" s="8">
        <v>43021</v>
      </c>
      <c r="B647">
        <v>173.85001</v>
      </c>
      <c r="C647">
        <v>141200</v>
      </c>
      <c r="D647" t="s">
        <v>53</v>
      </c>
      <c r="E647">
        <f>(Таблица1[[#This Row],[Close]]-B646)/B646</f>
        <v>4.9133526011560548E-3</v>
      </c>
    </row>
    <row r="648" spans="1:5" x14ac:dyDescent="0.35">
      <c r="A648" s="8">
        <v>43024</v>
      </c>
      <c r="B648">
        <v>170.55</v>
      </c>
      <c r="C648">
        <v>295800</v>
      </c>
      <c r="D648" t="s">
        <v>53</v>
      </c>
      <c r="E648">
        <f>(Таблица1[[#This Row],[Close]]-B647)/B647</f>
        <v>-1.8981937360831824E-2</v>
      </c>
    </row>
    <row r="649" spans="1:5" x14ac:dyDescent="0.35">
      <c r="A649" s="8">
        <v>43025</v>
      </c>
      <c r="B649">
        <v>172.47</v>
      </c>
      <c r="C649">
        <v>167900</v>
      </c>
      <c r="D649" t="s">
        <v>53</v>
      </c>
      <c r="E649">
        <f>(Таблица1[[#This Row],[Close]]-B648)/B648</f>
        <v>1.1257695690413294E-2</v>
      </c>
    </row>
    <row r="650" spans="1:5" x14ac:dyDescent="0.35">
      <c r="A650" s="8">
        <v>43026</v>
      </c>
      <c r="B650">
        <v>172.95</v>
      </c>
      <c r="C650">
        <v>174600</v>
      </c>
      <c r="D650" t="s">
        <v>53</v>
      </c>
      <c r="E650">
        <f>(Таблица1[[#This Row],[Close]]-B649)/B649</f>
        <v>2.7830927117759017E-3</v>
      </c>
    </row>
    <row r="651" spans="1:5" x14ac:dyDescent="0.35">
      <c r="A651" s="8">
        <v>43027</v>
      </c>
      <c r="B651">
        <v>172.21001000000001</v>
      </c>
      <c r="C651">
        <v>225800</v>
      </c>
      <c r="D651" t="s">
        <v>53</v>
      </c>
      <c r="E651">
        <f>(Таблица1[[#This Row],[Close]]-B650)/B650</f>
        <v>-4.278635443769746E-3</v>
      </c>
    </row>
    <row r="652" spans="1:5" x14ac:dyDescent="0.35">
      <c r="A652" s="8">
        <v>43028</v>
      </c>
      <c r="B652">
        <v>174.62</v>
      </c>
      <c r="C652">
        <v>209600</v>
      </c>
      <c r="D652" t="s">
        <v>53</v>
      </c>
      <c r="E652">
        <f>(Таблица1[[#This Row],[Close]]-B651)/B651</f>
        <v>1.3994482666832161E-2</v>
      </c>
    </row>
    <row r="653" spans="1:5" x14ac:dyDescent="0.35">
      <c r="A653" s="8">
        <v>43031</v>
      </c>
      <c r="B653">
        <v>176</v>
      </c>
      <c r="C653">
        <v>264300</v>
      </c>
      <c r="D653" t="s">
        <v>53</v>
      </c>
      <c r="E653">
        <f>(Таблица1[[#This Row],[Close]]-B652)/B652</f>
        <v>7.9028748138815445E-3</v>
      </c>
    </row>
    <row r="654" spans="1:5" x14ac:dyDescent="0.35">
      <c r="A654" s="8">
        <v>43032</v>
      </c>
      <c r="B654">
        <v>176.71001000000001</v>
      </c>
      <c r="C654">
        <v>279600</v>
      </c>
      <c r="D654" t="s">
        <v>53</v>
      </c>
      <c r="E654">
        <f>(Таблица1[[#This Row],[Close]]-B653)/B653</f>
        <v>4.0341477272727907E-3</v>
      </c>
    </row>
    <row r="655" spans="1:5" x14ac:dyDescent="0.35">
      <c r="A655" s="8">
        <v>43033</v>
      </c>
      <c r="B655">
        <v>171.37</v>
      </c>
      <c r="C655">
        <v>861100</v>
      </c>
      <c r="D655" t="s">
        <v>53</v>
      </c>
      <c r="E655">
        <f>(Таблица1[[#This Row],[Close]]-B654)/B654</f>
        <v>-3.0219057765884377E-2</v>
      </c>
    </row>
    <row r="656" spans="1:5" x14ac:dyDescent="0.35">
      <c r="A656" s="8">
        <v>43034</v>
      </c>
      <c r="B656">
        <v>179.59</v>
      </c>
      <c r="C656">
        <v>1150900</v>
      </c>
      <c r="D656" t="s">
        <v>53</v>
      </c>
      <c r="E656">
        <f>(Таблица1[[#This Row],[Close]]-B655)/B655</f>
        <v>4.7966388516076319E-2</v>
      </c>
    </row>
    <row r="657" spans="1:5" x14ac:dyDescent="0.35">
      <c r="A657" s="8">
        <v>43035</v>
      </c>
      <c r="B657">
        <v>181.07001</v>
      </c>
      <c r="C657">
        <v>676500</v>
      </c>
      <c r="D657" t="s">
        <v>53</v>
      </c>
      <c r="E657">
        <f>(Таблица1[[#This Row],[Close]]-B656)/B656</f>
        <v>8.2410490561834904E-3</v>
      </c>
    </row>
    <row r="658" spans="1:5" x14ac:dyDescent="0.35">
      <c r="A658" s="8">
        <v>43038</v>
      </c>
      <c r="B658">
        <v>179.48</v>
      </c>
      <c r="C658">
        <v>394300</v>
      </c>
      <c r="D658" t="s">
        <v>53</v>
      </c>
      <c r="E658">
        <f>(Таблица1[[#This Row],[Close]]-B657)/B657</f>
        <v>-8.7811891102232038E-3</v>
      </c>
    </row>
    <row r="659" spans="1:5" x14ac:dyDescent="0.35">
      <c r="A659" s="8">
        <v>43039</v>
      </c>
      <c r="B659">
        <v>192.92</v>
      </c>
      <c r="C659">
        <v>800000</v>
      </c>
      <c r="D659" t="s">
        <v>53</v>
      </c>
      <c r="E659">
        <f>(Таблица1[[#This Row],[Close]]-B658)/B658</f>
        <v>7.4882995319812781E-2</v>
      </c>
    </row>
    <row r="660" spans="1:5" x14ac:dyDescent="0.35">
      <c r="A660" s="8">
        <v>43040</v>
      </c>
      <c r="B660">
        <v>188.89</v>
      </c>
      <c r="C660">
        <v>386500</v>
      </c>
      <c r="D660" t="s">
        <v>53</v>
      </c>
      <c r="E660">
        <f>(Таблица1[[#This Row],[Close]]-B659)/B659</f>
        <v>-2.0889487870619953E-2</v>
      </c>
    </row>
    <row r="661" spans="1:5" x14ac:dyDescent="0.35">
      <c r="A661" s="8">
        <v>43041</v>
      </c>
      <c r="B661">
        <v>190.05</v>
      </c>
      <c r="C661">
        <v>365100</v>
      </c>
      <c r="D661" t="s">
        <v>53</v>
      </c>
      <c r="E661">
        <f>(Таблица1[[#This Row],[Close]]-B660)/B660</f>
        <v>6.1411403462333907E-3</v>
      </c>
    </row>
    <row r="662" spans="1:5" x14ac:dyDescent="0.35">
      <c r="A662" s="8">
        <v>43042</v>
      </c>
      <c r="B662">
        <v>194.89999</v>
      </c>
      <c r="C662">
        <v>320600</v>
      </c>
      <c r="D662" t="s">
        <v>53</v>
      </c>
      <c r="E662">
        <f>(Таблица1[[#This Row],[Close]]-B661)/B661</f>
        <v>2.5519547487503239E-2</v>
      </c>
    </row>
    <row r="663" spans="1:5" x14ac:dyDescent="0.35">
      <c r="A663" s="8">
        <v>43045</v>
      </c>
      <c r="B663">
        <v>196.55</v>
      </c>
      <c r="C663">
        <v>349000</v>
      </c>
      <c r="D663" t="s">
        <v>53</v>
      </c>
      <c r="E663">
        <f>(Таблица1[[#This Row],[Close]]-B662)/B662</f>
        <v>8.465931681166371E-3</v>
      </c>
    </row>
    <row r="664" spans="1:5" x14ac:dyDescent="0.35">
      <c r="A664" s="8">
        <v>43046</v>
      </c>
      <c r="B664">
        <v>197.21001000000001</v>
      </c>
      <c r="C664">
        <v>176400</v>
      </c>
      <c r="D664" t="s">
        <v>53</v>
      </c>
      <c r="E664">
        <f>(Таблица1[[#This Row],[Close]]-B663)/B663</f>
        <v>3.3579750699567527E-3</v>
      </c>
    </row>
    <row r="665" spans="1:5" x14ac:dyDescent="0.35">
      <c r="A665" s="8">
        <v>43047</v>
      </c>
      <c r="B665">
        <v>196.97</v>
      </c>
      <c r="C665">
        <v>379900</v>
      </c>
      <c r="D665" t="s">
        <v>53</v>
      </c>
      <c r="E665">
        <f>(Таблица1[[#This Row],[Close]]-B664)/B664</f>
        <v>-1.2170274723885073E-3</v>
      </c>
    </row>
    <row r="666" spans="1:5" x14ac:dyDescent="0.35">
      <c r="A666" s="8">
        <v>43048</v>
      </c>
      <c r="B666">
        <v>195.53998999999999</v>
      </c>
      <c r="C666">
        <v>213500</v>
      </c>
      <c r="D666" t="s">
        <v>53</v>
      </c>
      <c r="E666">
        <f>(Таблица1[[#This Row],[Close]]-B665)/B665</f>
        <v>-7.2600395999391281E-3</v>
      </c>
    </row>
    <row r="667" spans="1:5" x14ac:dyDescent="0.35">
      <c r="A667" s="8">
        <v>43049</v>
      </c>
      <c r="B667">
        <v>195.21001000000001</v>
      </c>
      <c r="C667">
        <v>176500</v>
      </c>
      <c r="D667" t="s">
        <v>53</v>
      </c>
      <c r="E667">
        <f>(Таблица1[[#This Row],[Close]]-B666)/B666</f>
        <v>-1.6875320490707694E-3</v>
      </c>
    </row>
    <row r="668" spans="1:5" x14ac:dyDescent="0.35">
      <c r="A668" s="8">
        <v>43052</v>
      </c>
      <c r="B668">
        <v>195.13</v>
      </c>
      <c r="C668">
        <v>464600</v>
      </c>
      <c r="D668" t="s">
        <v>53</v>
      </c>
      <c r="E668">
        <f>(Таблица1[[#This Row],[Close]]-B667)/B667</f>
        <v>-4.0986627683701094E-4</v>
      </c>
    </row>
    <row r="669" spans="1:5" x14ac:dyDescent="0.35">
      <c r="A669" s="8">
        <v>43053</v>
      </c>
      <c r="B669">
        <v>193.75</v>
      </c>
      <c r="C669">
        <v>343900</v>
      </c>
      <c r="D669" t="s">
        <v>53</v>
      </c>
      <c r="E669">
        <f>(Таблица1[[#This Row],[Close]]-B668)/B668</f>
        <v>-7.0722082714087808E-3</v>
      </c>
    </row>
    <row r="670" spans="1:5" x14ac:dyDescent="0.35">
      <c r="A670" s="8">
        <v>43054</v>
      </c>
      <c r="B670">
        <v>193.11</v>
      </c>
      <c r="C670">
        <v>342000</v>
      </c>
      <c r="D670" t="s">
        <v>53</v>
      </c>
      <c r="E670">
        <f>(Таблица1[[#This Row],[Close]]-B669)/B669</f>
        <v>-3.3032258064515426E-3</v>
      </c>
    </row>
    <row r="671" spans="1:5" x14ac:dyDescent="0.35">
      <c r="A671" s="8">
        <v>43055</v>
      </c>
      <c r="B671">
        <v>194.91</v>
      </c>
      <c r="C671">
        <v>291600</v>
      </c>
      <c r="D671" t="s">
        <v>53</v>
      </c>
      <c r="E671">
        <f>(Таблица1[[#This Row],[Close]]-B670)/B670</f>
        <v>9.3211123194033591E-3</v>
      </c>
    </row>
    <row r="672" spans="1:5" x14ac:dyDescent="0.35">
      <c r="A672" s="8">
        <v>43056</v>
      </c>
      <c r="B672">
        <v>194.32001</v>
      </c>
      <c r="C672">
        <v>448800</v>
      </c>
      <c r="D672" t="s">
        <v>53</v>
      </c>
      <c r="E672">
        <f>(Таблица1[[#This Row],[Close]]-B671)/B671</f>
        <v>-3.0269868144271726E-3</v>
      </c>
    </row>
    <row r="673" spans="1:5" x14ac:dyDescent="0.35">
      <c r="A673" s="8">
        <v>43059</v>
      </c>
      <c r="B673">
        <v>195.59</v>
      </c>
      <c r="C673">
        <v>409100</v>
      </c>
      <c r="D673" t="s">
        <v>53</v>
      </c>
      <c r="E673">
        <f>(Таблица1[[#This Row],[Close]]-B672)/B672</f>
        <v>6.5355595648642004E-3</v>
      </c>
    </row>
    <row r="674" spans="1:5" x14ac:dyDescent="0.35">
      <c r="A674" s="8">
        <v>43060</v>
      </c>
      <c r="B674">
        <v>199.58</v>
      </c>
      <c r="C674">
        <v>352800</v>
      </c>
      <c r="D674" t="s">
        <v>53</v>
      </c>
      <c r="E674">
        <f>(Таблица1[[#This Row],[Close]]-B673)/B673</f>
        <v>2.0399815941510347E-2</v>
      </c>
    </row>
    <row r="675" spans="1:5" x14ac:dyDescent="0.35">
      <c r="A675" s="8">
        <v>43061</v>
      </c>
      <c r="B675">
        <v>198.86</v>
      </c>
      <c r="C675">
        <v>280700</v>
      </c>
      <c r="D675" t="s">
        <v>53</v>
      </c>
      <c r="E675">
        <f>(Таблица1[[#This Row],[Close]]-B674)/B674</f>
        <v>-3.6075759094097546E-3</v>
      </c>
    </row>
    <row r="676" spans="1:5" x14ac:dyDescent="0.35">
      <c r="A676" s="8">
        <v>43063</v>
      </c>
      <c r="B676">
        <v>199.74001000000001</v>
      </c>
      <c r="C676">
        <v>85800</v>
      </c>
      <c r="D676" t="s">
        <v>53</v>
      </c>
      <c r="E676">
        <f>(Таблица1[[#This Row],[Close]]-B675)/B675</f>
        <v>4.4252740621542721E-3</v>
      </c>
    </row>
    <row r="677" spans="1:5" x14ac:dyDescent="0.35">
      <c r="A677" s="8">
        <v>43066</v>
      </c>
      <c r="B677">
        <v>198.45</v>
      </c>
      <c r="C677">
        <v>289100</v>
      </c>
      <c r="D677" t="s">
        <v>53</v>
      </c>
      <c r="E677">
        <f>(Таблица1[[#This Row],[Close]]-B676)/B676</f>
        <v>-6.4584456564311951E-3</v>
      </c>
    </row>
    <row r="678" spans="1:5" x14ac:dyDescent="0.35">
      <c r="A678" s="8">
        <v>43067</v>
      </c>
      <c r="B678">
        <v>197.33</v>
      </c>
      <c r="C678">
        <v>808600</v>
      </c>
      <c r="D678" t="s">
        <v>53</v>
      </c>
      <c r="E678">
        <f>(Таблица1[[#This Row],[Close]]-B677)/B677</f>
        <v>-5.6437389770721902E-3</v>
      </c>
    </row>
    <row r="679" spans="1:5" x14ac:dyDescent="0.35">
      <c r="A679" s="8">
        <v>43068</v>
      </c>
      <c r="B679">
        <v>194.14999</v>
      </c>
      <c r="C679">
        <v>419200</v>
      </c>
      <c r="D679" t="s">
        <v>53</v>
      </c>
      <c r="E679">
        <f>(Таблица1[[#This Row],[Close]]-B678)/B678</f>
        <v>-1.6115187756549992E-2</v>
      </c>
    </row>
    <row r="680" spans="1:5" x14ac:dyDescent="0.35">
      <c r="A680" s="8">
        <v>43069</v>
      </c>
      <c r="B680">
        <v>194.84</v>
      </c>
      <c r="C680">
        <v>354900</v>
      </c>
      <c r="D680" t="s">
        <v>53</v>
      </c>
      <c r="E680">
        <f>(Таблица1[[#This Row],[Close]]-B679)/B679</f>
        <v>3.5540048186456299E-3</v>
      </c>
    </row>
    <row r="681" spans="1:5" x14ac:dyDescent="0.35">
      <c r="A681" s="8">
        <v>43070</v>
      </c>
      <c r="B681">
        <v>194.60001</v>
      </c>
      <c r="C681">
        <v>353400</v>
      </c>
      <c r="D681" t="s">
        <v>53</v>
      </c>
      <c r="E681">
        <f>(Таблица1[[#This Row],[Close]]-B680)/B680</f>
        <v>-1.2317285978238857E-3</v>
      </c>
    </row>
    <row r="682" spans="1:5" x14ac:dyDescent="0.35">
      <c r="A682" s="8">
        <v>43073</v>
      </c>
      <c r="B682">
        <v>189.57001</v>
      </c>
      <c r="C682">
        <v>532300</v>
      </c>
      <c r="D682" t="s">
        <v>53</v>
      </c>
      <c r="E682">
        <f>(Таблица1[[#This Row],[Close]]-B681)/B681</f>
        <v>-2.5847891785822627E-2</v>
      </c>
    </row>
    <row r="683" spans="1:5" x14ac:dyDescent="0.35">
      <c r="A683" s="8">
        <v>43074</v>
      </c>
      <c r="B683">
        <v>187.96001000000001</v>
      </c>
      <c r="C683">
        <v>379100</v>
      </c>
      <c r="D683" t="s">
        <v>53</v>
      </c>
      <c r="E683">
        <f>(Таблица1[[#This Row],[Close]]-B682)/B682</f>
        <v>-8.4929045475072001E-3</v>
      </c>
    </row>
    <row r="684" spans="1:5" x14ac:dyDescent="0.35">
      <c r="A684" s="8">
        <v>43075</v>
      </c>
      <c r="B684">
        <v>187</v>
      </c>
      <c r="C684">
        <v>261700</v>
      </c>
      <c r="D684" t="s">
        <v>53</v>
      </c>
      <c r="E684">
        <f>(Таблица1[[#This Row],[Close]]-B683)/B683</f>
        <v>-5.1075226054734255E-3</v>
      </c>
    </row>
    <row r="685" spans="1:5" x14ac:dyDescent="0.35">
      <c r="A685" s="8">
        <v>43076</v>
      </c>
      <c r="B685">
        <v>187.91</v>
      </c>
      <c r="C685">
        <v>355100</v>
      </c>
      <c r="D685" t="s">
        <v>53</v>
      </c>
      <c r="E685">
        <f>(Таблица1[[#This Row],[Close]]-B684)/B684</f>
        <v>4.8663101604277895E-3</v>
      </c>
    </row>
    <row r="686" spans="1:5" x14ac:dyDescent="0.35">
      <c r="A686" s="8">
        <v>43077</v>
      </c>
      <c r="B686">
        <v>191.36</v>
      </c>
      <c r="C686">
        <v>273100</v>
      </c>
      <c r="D686" t="s">
        <v>53</v>
      </c>
      <c r="E686">
        <f>(Таблица1[[#This Row],[Close]]-B685)/B685</f>
        <v>1.8359853121175121E-2</v>
      </c>
    </row>
    <row r="687" spans="1:5" x14ac:dyDescent="0.35">
      <c r="A687" s="8">
        <v>43080</v>
      </c>
      <c r="B687">
        <v>193.42999</v>
      </c>
      <c r="C687">
        <v>258700</v>
      </c>
      <c r="D687" t="s">
        <v>53</v>
      </c>
      <c r="E687">
        <f>(Таблица1[[#This Row],[Close]]-B686)/B686</f>
        <v>1.0817255434782555E-2</v>
      </c>
    </row>
    <row r="688" spans="1:5" x14ac:dyDescent="0.35">
      <c r="A688" s="8">
        <v>43081</v>
      </c>
      <c r="B688">
        <v>192.94</v>
      </c>
      <c r="C688">
        <v>191600</v>
      </c>
      <c r="D688" t="s">
        <v>53</v>
      </c>
      <c r="E688">
        <f>(Таблица1[[#This Row],[Close]]-B687)/B687</f>
        <v>-2.5331645832169349E-3</v>
      </c>
    </row>
    <row r="689" spans="1:5" x14ac:dyDescent="0.35">
      <c r="A689" s="8">
        <v>43082</v>
      </c>
      <c r="B689">
        <v>193.06</v>
      </c>
      <c r="C689">
        <v>177300</v>
      </c>
      <c r="D689" t="s">
        <v>53</v>
      </c>
      <c r="E689">
        <f>(Таблица1[[#This Row],[Close]]-B688)/B688</f>
        <v>6.2195501192082792E-4</v>
      </c>
    </row>
    <row r="690" spans="1:5" x14ac:dyDescent="0.35">
      <c r="A690" s="8">
        <v>43083</v>
      </c>
      <c r="B690">
        <v>188.44</v>
      </c>
      <c r="C690">
        <v>292900</v>
      </c>
      <c r="D690" t="s">
        <v>53</v>
      </c>
      <c r="E690">
        <f>(Таблица1[[#This Row],[Close]]-B689)/B689</f>
        <v>-2.3930384336475732E-2</v>
      </c>
    </row>
    <row r="691" spans="1:5" x14ac:dyDescent="0.35">
      <c r="A691" s="8">
        <v>43084</v>
      </c>
      <c r="B691">
        <v>188.71001000000001</v>
      </c>
      <c r="C691">
        <v>390800</v>
      </c>
      <c r="D691" t="s">
        <v>53</v>
      </c>
      <c r="E691">
        <f>(Таблица1[[#This Row],[Close]]-B690)/B690</f>
        <v>1.4328698790066516E-3</v>
      </c>
    </row>
    <row r="692" spans="1:5" x14ac:dyDescent="0.35">
      <c r="A692" s="8">
        <v>43087</v>
      </c>
      <c r="B692">
        <v>190.07001</v>
      </c>
      <c r="C692">
        <v>233600</v>
      </c>
      <c r="D692" t="s">
        <v>53</v>
      </c>
      <c r="E692">
        <f>(Таблица1[[#This Row],[Close]]-B691)/B691</f>
        <v>7.2068249055785918E-3</v>
      </c>
    </row>
    <row r="693" spans="1:5" x14ac:dyDescent="0.35">
      <c r="A693" s="8">
        <v>43088</v>
      </c>
      <c r="B693">
        <v>193.89</v>
      </c>
      <c r="C693">
        <v>229800</v>
      </c>
      <c r="D693" t="s">
        <v>53</v>
      </c>
      <c r="E693">
        <f>(Таблица1[[#This Row],[Close]]-B692)/B692</f>
        <v>2.0097805014057661E-2</v>
      </c>
    </row>
    <row r="694" spans="1:5" x14ac:dyDescent="0.35">
      <c r="A694" s="8">
        <v>43089</v>
      </c>
      <c r="B694">
        <v>193.69</v>
      </c>
      <c r="C694">
        <v>141600</v>
      </c>
      <c r="D694" t="s">
        <v>53</v>
      </c>
      <c r="E694">
        <f>(Таблица1[[#This Row],[Close]]-B693)/B693</f>
        <v>-1.031512713394134E-3</v>
      </c>
    </row>
    <row r="695" spans="1:5" x14ac:dyDescent="0.35">
      <c r="A695" s="8">
        <v>43090</v>
      </c>
      <c r="B695">
        <v>190.63</v>
      </c>
      <c r="C695">
        <v>198100</v>
      </c>
      <c r="D695" t="s">
        <v>53</v>
      </c>
      <c r="E695">
        <f>(Таблица1[[#This Row],[Close]]-B694)/B694</f>
        <v>-1.5798440807475875E-2</v>
      </c>
    </row>
    <row r="696" spans="1:5" x14ac:dyDescent="0.35">
      <c r="A696" s="8">
        <v>43091</v>
      </c>
      <c r="B696">
        <v>191.64</v>
      </c>
      <c r="C696">
        <v>148600</v>
      </c>
      <c r="D696" t="s">
        <v>53</v>
      </c>
      <c r="E696">
        <f>(Таблица1[[#This Row],[Close]]-B695)/B695</f>
        <v>5.2982216859885165E-3</v>
      </c>
    </row>
    <row r="697" spans="1:5" x14ac:dyDescent="0.35">
      <c r="A697" s="8">
        <v>43095</v>
      </c>
      <c r="B697">
        <v>189.53998999999999</v>
      </c>
      <c r="C697">
        <v>128000</v>
      </c>
      <c r="D697" t="s">
        <v>53</v>
      </c>
      <c r="E697">
        <f>(Таблица1[[#This Row],[Close]]-B696)/B696</f>
        <v>-1.0958098518054673E-2</v>
      </c>
    </row>
    <row r="698" spans="1:5" x14ac:dyDescent="0.35">
      <c r="A698" s="8">
        <v>43096</v>
      </c>
      <c r="B698">
        <v>190.42</v>
      </c>
      <c r="C698">
        <v>236900</v>
      </c>
      <c r="D698" t="s">
        <v>53</v>
      </c>
      <c r="E698">
        <f>(Таблица1[[#This Row],[Close]]-B697)/B697</f>
        <v>4.642872461901041E-3</v>
      </c>
    </row>
    <row r="699" spans="1:5" x14ac:dyDescent="0.35">
      <c r="A699" s="8">
        <v>43097</v>
      </c>
      <c r="B699">
        <v>190.55</v>
      </c>
      <c r="C699">
        <v>127700</v>
      </c>
      <c r="D699" t="s">
        <v>53</v>
      </c>
      <c r="E699">
        <f>(Таблица1[[#This Row],[Close]]-B698)/B698</f>
        <v>6.8270139691221443E-4</v>
      </c>
    </row>
    <row r="700" spans="1:5" x14ac:dyDescent="0.35">
      <c r="A700" s="8">
        <v>43098</v>
      </c>
      <c r="B700">
        <v>187.41</v>
      </c>
      <c r="C700">
        <v>189700</v>
      </c>
      <c r="D700" t="s">
        <v>53</v>
      </c>
      <c r="E700">
        <f>(Таблица1[[#This Row],[Close]]-B699)/B699</f>
        <v>-1.6478614536867039E-2</v>
      </c>
    </row>
    <row r="701" spans="1:5" x14ac:dyDescent="0.35">
      <c r="A701" s="8">
        <v>43102</v>
      </c>
      <c r="B701">
        <v>192.49001000000001</v>
      </c>
      <c r="C701">
        <v>233700</v>
      </c>
      <c r="D701" t="s">
        <v>53</v>
      </c>
      <c r="E701">
        <f>(Таблица1[[#This Row],[Close]]-B700)/B700</f>
        <v>2.7106397737580789E-2</v>
      </c>
    </row>
    <row r="702" spans="1:5" x14ac:dyDescent="0.35">
      <c r="A702" s="8">
        <v>43103</v>
      </c>
      <c r="B702">
        <v>195.82001</v>
      </c>
      <c r="C702">
        <v>208800</v>
      </c>
      <c r="D702" t="s">
        <v>53</v>
      </c>
      <c r="E702">
        <f>(Таблица1[[#This Row],[Close]]-B701)/B701</f>
        <v>1.7299599080492459E-2</v>
      </c>
    </row>
    <row r="703" spans="1:5" x14ac:dyDescent="0.35">
      <c r="A703" s="8">
        <v>43104</v>
      </c>
      <c r="B703">
        <v>199.25</v>
      </c>
      <c r="C703">
        <v>300700</v>
      </c>
      <c r="D703" t="s">
        <v>53</v>
      </c>
      <c r="E703">
        <f>(Таблица1[[#This Row],[Close]]-B702)/B702</f>
        <v>1.7516034239810341E-2</v>
      </c>
    </row>
    <row r="704" spans="1:5" x14ac:dyDescent="0.35">
      <c r="A704" s="8">
        <v>43105</v>
      </c>
      <c r="B704">
        <v>202.32001</v>
      </c>
      <c r="C704">
        <v>277400</v>
      </c>
      <c r="D704" t="s">
        <v>53</v>
      </c>
      <c r="E704">
        <f>(Таблица1[[#This Row],[Close]]-B703)/B703</f>
        <v>1.5407829360100359E-2</v>
      </c>
    </row>
    <row r="705" spans="1:5" x14ac:dyDescent="0.35">
      <c r="A705" s="8">
        <v>43108</v>
      </c>
      <c r="B705">
        <v>207.8</v>
      </c>
      <c r="C705">
        <v>387400</v>
      </c>
      <c r="D705" t="s">
        <v>53</v>
      </c>
      <c r="E705">
        <f>(Таблица1[[#This Row],[Close]]-B704)/B704</f>
        <v>2.7085753900466965E-2</v>
      </c>
    </row>
    <row r="706" spans="1:5" x14ac:dyDescent="0.35">
      <c r="A706" s="8">
        <v>43109</v>
      </c>
      <c r="B706">
        <v>209.75998999999999</v>
      </c>
      <c r="C706">
        <v>234900</v>
      </c>
      <c r="D706" t="s">
        <v>53</v>
      </c>
      <c r="E706">
        <f>(Таблица1[[#This Row],[Close]]-B705)/B705</f>
        <v>9.432098171318461E-3</v>
      </c>
    </row>
    <row r="707" spans="1:5" x14ac:dyDescent="0.35">
      <c r="A707" s="8">
        <v>43110</v>
      </c>
      <c r="B707">
        <v>208.14</v>
      </c>
      <c r="C707">
        <v>166400</v>
      </c>
      <c r="D707" t="s">
        <v>53</v>
      </c>
      <c r="E707">
        <f>(Таблица1[[#This Row],[Close]]-B706)/B706</f>
        <v>-7.7230648228005802E-3</v>
      </c>
    </row>
    <row r="708" spans="1:5" x14ac:dyDescent="0.35">
      <c r="A708" s="8">
        <v>43111</v>
      </c>
      <c r="B708">
        <v>210.14999</v>
      </c>
      <c r="C708">
        <v>216000</v>
      </c>
      <c r="D708" t="s">
        <v>53</v>
      </c>
      <c r="E708">
        <f>(Таблица1[[#This Row],[Close]]-B707)/B707</f>
        <v>9.6569136158355731E-3</v>
      </c>
    </row>
    <row r="709" spans="1:5" x14ac:dyDescent="0.35">
      <c r="A709" s="8">
        <v>43112</v>
      </c>
      <c r="B709">
        <v>215.11</v>
      </c>
      <c r="C709">
        <v>283300</v>
      </c>
      <c r="D709" t="s">
        <v>53</v>
      </c>
      <c r="E709">
        <f>(Таблица1[[#This Row],[Close]]-B708)/B708</f>
        <v>2.3602237620853617E-2</v>
      </c>
    </row>
    <row r="710" spans="1:5" x14ac:dyDescent="0.35">
      <c r="A710" s="8">
        <v>43116</v>
      </c>
      <c r="B710">
        <v>218.09</v>
      </c>
      <c r="C710">
        <v>558700</v>
      </c>
      <c r="D710" t="s">
        <v>53</v>
      </c>
      <c r="E710">
        <f>(Таблица1[[#This Row],[Close]]-B709)/B709</f>
        <v>1.3853377341825065E-2</v>
      </c>
    </row>
    <row r="711" spans="1:5" x14ac:dyDescent="0.35">
      <c r="A711" s="8">
        <v>43117</v>
      </c>
      <c r="B711">
        <v>224.13</v>
      </c>
      <c r="C711">
        <v>534900</v>
      </c>
      <c r="D711" t="s">
        <v>53</v>
      </c>
      <c r="E711">
        <f>(Таблица1[[#This Row],[Close]]-B710)/B710</f>
        <v>2.7694988307579403E-2</v>
      </c>
    </row>
    <row r="712" spans="1:5" x14ac:dyDescent="0.35">
      <c r="A712" s="8">
        <v>43118</v>
      </c>
      <c r="B712">
        <v>225.89</v>
      </c>
      <c r="C712">
        <v>332500</v>
      </c>
      <c r="D712" t="s">
        <v>53</v>
      </c>
      <c r="E712">
        <f>(Таблица1[[#This Row],[Close]]-B711)/B711</f>
        <v>7.85258555302722E-3</v>
      </c>
    </row>
    <row r="713" spans="1:5" x14ac:dyDescent="0.35">
      <c r="A713" s="8">
        <v>43119</v>
      </c>
      <c r="B713">
        <v>228.28998999999999</v>
      </c>
      <c r="C713">
        <v>179200</v>
      </c>
      <c r="D713" t="s">
        <v>53</v>
      </c>
      <c r="E713">
        <f>(Таблица1[[#This Row],[Close]]-B712)/B712</f>
        <v>1.0624596042321495E-2</v>
      </c>
    </row>
    <row r="714" spans="1:5" x14ac:dyDescent="0.35">
      <c r="A714" s="8">
        <v>43122</v>
      </c>
      <c r="B714">
        <v>228.17999</v>
      </c>
      <c r="C714">
        <v>245000</v>
      </c>
      <c r="D714" t="s">
        <v>53</v>
      </c>
      <c r="E714">
        <f>(Таблица1[[#This Row],[Close]]-B713)/B713</f>
        <v>-4.8184329063217021E-4</v>
      </c>
    </row>
    <row r="715" spans="1:5" x14ac:dyDescent="0.35">
      <c r="A715" s="8">
        <v>43123</v>
      </c>
      <c r="B715">
        <v>230.27</v>
      </c>
      <c r="C715">
        <v>231500</v>
      </c>
      <c r="D715" t="s">
        <v>53</v>
      </c>
      <c r="E715">
        <f>(Таблица1[[#This Row],[Close]]-B714)/B714</f>
        <v>9.1594797598159531E-3</v>
      </c>
    </row>
    <row r="716" spans="1:5" x14ac:dyDescent="0.35">
      <c r="A716" s="8">
        <v>43124</v>
      </c>
      <c r="B716">
        <v>232.95</v>
      </c>
      <c r="C716">
        <v>331400</v>
      </c>
      <c r="D716" t="s">
        <v>53</v>
      </c>
      <c r="E716">
        <f>(Таблица1[[#This Row],[Close]]-B715)/B715</f>
        <v>1.1638511312806611E-2</v>
      </c>
    </row>
    <row r="717" spans="1:5" x14ac:dyDescent="0.35">
      <c r="A717" s="8">
        <v>43125</v>
      </c>
      <c r="B717">
        <v>236.32001</v>
      </c>
      <c r="C717">
        <v>264500</v>
      </c>
      <c r="D717" t="s">
        <v>53</v>
      </c>
      <c r="E717">
        <f>(Таблица1[[#This Row],[Close]]-B716)/B716</f>
        <v>1.4466666666666701E-2</v>
      </c>
    </row>
    <row r="718" spans="1:5" x14ac:dyDescent="0.35">
      <c r="A718" s="8">
        <v>43126</v>
      </c>
      <c r="B718">
        <v>238.89</v>
      </c>
      <c r="C718">
        <v>199100</v>
      </c>
      <c r="D718" t="s">
        <v>53</v>
      </c>
      <c r="E718">
        <f>(Таблица1[[#This Row],[Close]]-B717)/B717</f>
        <v>1.0875041855321477E-2</v>
      </c>
    </row>
    <row r="719" spans="1:5" x14ac:dyDescent="0.35">
      <c r="A719" s="8">
        <v>43129</v>
      </c>
      <c r="B719">
        <v>236.64999</v>
      </c>
      <c r="C719">
        <v>305900</v>
      </c>
      <c r="D719" t="s">
        <v>53</v>
      </c>
      <c r="E719">
        <f>(Таблица1[[#This Row],[Close]]-B718)/B718</f>
        <v>-9.3767424337560558E-3</v>
      </c>
    </row>
    <row r="720" spans="1:5" x14ac:dyDescent="0.35">
      <c r="A720" s="8">
        <v>43130</v>
      </c>
      <c r="B720">
        <v>235.06</v>
      </c>
      <c r="C720">
        <v>488100</v>
      </c>
      <c r="D720" t="s">
        <v>53</v>
      </c>
      <c r="E720">
        <f>(Таблица1[[#This Row],[Close]]-B719)/B719</f>
        <v>-6.7187410403017562E-3</v>
      </c>
    </row>
    <row r="721" spans="1:5" x14ac:dyDescent="0.35">
      <c r="A721" s="8">
        <v>43131</v>
      </c>
      <c r="B721">
        <v>235</v>
      </c>
      <c r="C721">
        <v>332600</v>
      </c>
      <c r="D721" t="s">
        <v>53</v>
      </c>
      <c r="E721">
        <f>(Таблица1[[#This Row],[Close]]-B720)/B720</f>
        <v>-2.5525397770782897E-4</v>
      </c>
    </row>
    <row r="722" spans="1:5" x14ac:dyDescent="0.35">
      <c r="A722" s="8">
        <v>43132</v>
      </c>
      <c r="B722">
        <v>253.13</v>
      </c>
      <c r="C722">
        <v>949700</v>
      </c>
      <c r="D722" t="s">
        <v>53</v>
      </c>
      <c r="E722">
        <f>(Таблица1[[#This Row],[Close]]-B721)/B721</f>
        <v>7.7148936170212748E-2</v>
      </c>
    </row>
    <row r="723" spans="1:5" x14ac:dyDescent="0.35">
      <c r="A723" s="8">
        <v>43133</v>
      </c>
      <c r="B723">
        <v>248.2</v>
      </c>
      <c r="C723">
        <v>426600</v>
      </c>
      <c r="D723" t="s">
        <v>53</v>
      </c>
      <c r="E723">
        <f>(Таблица1[[#This Row],[Close]]-B722)/B722</f>
        <v>-1.9476158495634683E-2</v>
      </c>
    </row>
    <row r="724" spans="1:5" x14ac:dyDescent="0.35">
      <c r="A724" s="8">
        <v>43136</v>
      </c>
      <c r="B724">
        <v>239.37</v>
      </c>
      <c r="C724">
        <v>872500</v>
      </c>
      <c r="D724" t="s">
        <v>53</v>
      </c>
      <c r="E724">
        <f>(Таблица1[[#This Row],[Close]]-B723)/B723</f>
        <v>-3.5576148267526128E-2</v>
      </c>
    </row>
    <row r="725" spans="1:5" x14ac:dyDescent="0.35">
      <c r="A725" s="8">
        <v>43137</v>
      </c>
      <c r="B725">
        <v>232.11</v>
      </c>
      <c r="C725">
        <v>916400</v>
      </c>
      <c r="D725" t="s">
        <v>53</v>
      </c>
      <c r="E725">
        <f>(Таблица1[[#This Row],[Close]]-B724)/B724</f>
        <v>-3.0329615240004975E-2</v>
      </c>
    </row>
    <row r="726" spans="1:5" x14ac:dyDescent="0.35">
      <c r="A726" s="8">
        <v>43138</v>
      </c>
      <c r="B726">
        <v>239.02</v>
      </c>
      <c r="C726">
        <v>518800</v>
      </c>
      <c r="D726" t="s">
        <v>53</v>
      </c>
      <c r="E726">
        <f>(Таблица1[[#This Row],[Close]]-B725)/B725</f>
        <v>2.9770367498168956E-2</v>
      </c>
    </row>
    <row r="727" spans="1:5" x14ac:dyDescent="0.35">
      <c r="A727" s="8">
        <v>43139</v>
      </c>
      <c r="B727">
        <v>229.5</v>
      </c>
      <c r="C727">
        <v>495100</v>
      </c>
      <c r="D727" t="s">
        <v>53</v>
      </c>
      <c r="E727">
        <f>(Таблица1[[#This Row],[Close]]-B726)/B726</f>
        <v>-3.9829302987197765E-2</v>
      </c>
    </row>
    <row r="728" spans="1:5" x14ac:dyDescent="0.35">
      <c r="A728" s="8">
        <v>43140</v>
      </c>
      <c r="B728">
        <v>229.38</v>
      </c>
      <c r="C728">
        <v>556400</v>
      </c>
      <c r="D728" t="s">
        <v>53</v>
      </c>
      <c r="E728">
        <f>(Таблица1[[#This Row],[Close]]-B727)/B727</f>
        <v>-5.2287581699348384E-4</v>
      </c>
    </row>
    <row r="729" spans="1:5" x14ac:dyDescent="0.35">
      <c r="A729" s="8">
        <v>43143</v>
      </c>
      <c r="B729">
        <v>233.72</v>
      </c>
      <c r="C729">
        <v>371400</v>
      </c>
      <c r="D729" t="s">
        <v>53</v>
      </c>
      <c r="E729">
        <f>(Таблица1[[#This Row],[Close]]-B728)/B728</f>
        <v>1.8920568488970283E-2</v>
      </c>
    </row>
    <row r="730" spans="1:5" x14ac:dyDescent="0.35">
      <c r="A730" s="8">
        <v>43144</v>
      </c>
      <c r="B730">
        <v>233.99001000000001</v>
      </c>
      <c r="C730">
        <v>313200</v>
      </c>
      <c r="D730" t="s">
        <v>53</v>
      </c>
      <c r="E730">
        <f>(Таблица1[[#This Row],[Close]]-B729)/B729</f>
        <v>1.1552712647613101E-3</v>
      </c>
    </row>
    <row r="731" spans="1:5" x14ac:dyDescent="0.35">
      <c r="A731" s="8">
        <v>43145</v>
      </c>
      <c r="B731">
        <v>255.47</v>
      </c>
      <c r="C731">
        <v>1013200</v>
      </c>
      <c r="D731" t="s">
        <v>53</v>
      </c>
      <c r="E731">
        <f>(Таблица1[[#This Row],[Close]]-B730)/B730</f>
        <v>9.1798748160231217E-2</v>
      </c>
    </row>
    <row r="732" spans="1:5" x14ac:dyDescent="0.35">
      <c r="A732" s="8">
        <v>43146</v>
      </c>
      <c r="B732">
        <v>261.04001</v>
      </c>
      <c r="C732">
        <v>536100</v>
      </c>
      <c r="D732" t="s">
        <v>53</v>
      </c>
      <c r="E732">
        <f>(Таблица1[[#This Row],[Close]]-B731)/B731</f>
        <v>2.1802990566406999E-2</v>
      </c>
    </row>
    <row r="733" spans="1:5" x14ac:dyDescent="0.35">
      <c r="A733" s="8">
        <v>43147</v>
      </c>
      <c r="B733">
        <v>267.73998999999998</v>
      </c>
      <c r="C733">
        <v>512500</v>
      </c>
      <c r="D733" t="s">
        <v>53</v>
      </c>
      <c r="E733">
        <f>(Таблица1[[#This Row],[Close]]-B732)/B732</f>
        <v>2.5666486911335863E-2</v>
      </c>
    </row>
    <row r="734" spans="1:5" x14ac:dyDescent="0.35">
      <c r="A734" s="8">
        <v>43151</v>
      </c>
      <c r="B734">
        <v>270.48000999999999</v>
      </c>
      <c r="C734">
        <v>475100</v>
      </c>
      <c r="D734" t="s">
        <v>53</v>
      </c>
      <c r="E734">
        <f>(Таблица1[[#This Row],[Close]]-B733)/B733</f>
        <v>1.023388400066802E-2</v>
      </c>
    </row>
    <row r="735" spans="1:5" x14ac:dyDescent="0.35">
      <c r="A735" s="8">
        <v>43152</v>
      </c>
      <c r="B735">
        <v>268.25</v>
      </c>
      <c r="C735">
        <v>515500</v>
      </c>
      <c r="D735" t="s">
        <v>53</v>
      </c>
      <c r="E735">
        <f>(Таблица1[[#This Row],[Close]]-B734)/B734</f>
        <v>-8.2446388551967037E-3</v>
      </c>
    </row>
    <row r="736" spans="1:5" x14ac:dyDescent="0.35">
      <c r="A736" s="8">
        <v>43153</v>
      </c>
      <c r="B736">
        <v>263.97000000000003</v>
      </c>
      <c r="C736">
        <v>640100</v>
      </c>
      <c r="D736" t="s">
        <v>53</v>
      </c>
      <c r="E736">
        <f>(Таблица1[[#This Row],[Close]]-B735)/B735</f>
        <v>-1.5955265610437922E-2</v>
      </c>
    </row>
    <row r="737" spans="1:5" x14ac:dyDescent="0.35">
      <c r="A737" s="8">
        <v>43154</v>
      </c>
      <c r="B737">
        <v>268.45001000000002</v>
      </c>
      <c r="C737">
        <v>367100</v>
      </c>
      <c r="D737" t="s">
        <v>53</v>
      </c>
      <c r="E737">
        <f>(Таблица1[[#This Row],[Close]]-B736)/B736</f>
        <v>1.6971663446603752E-2</v>
      </c>
    </row>
    <row r="738" spans="1:5" x14ac:dyDescent="0.35">
      <c r="A738" s="8">
        <v>43157</v>
      </c>
      <c r="B738">
        <v>273.17998999999998</v>
      </c>
      <c r="C738">
        <v>339600</v>
      </c>
      <c r="D738" t="s">
        <v>53</v>
      </c>
      <c r="E738">
        <f>(Таблица1[[#This Row],[Close]]-B737)/B737</f>
        <v>1.761959330901107E-2</v>
      </c>
    </row>
    <row r="739" spans="1:5" x14ac:dyDescent="0.35">
      <c r="A739" s="8">
        <v>43158</v>
      </c>
      <c r="B739">
        <v>271.25</v>
      </c>
      <c r="C739">
        <v>214900</v>
      </c>
      <c r="D739" t="s">
        <v>53</v>
      </c>
      <c r="E739">
        <f>(Таблица1[[#This Row],[Close]]-B738)/B738</f>
        <v>-7.064902520861705E-3</v>
      </c>
    </row>
    <row r="740" spans="1:5" x14ac:dyDescent="0.35">
      <c r="A740" s="8">
        <v>43159</v>
      </c>
      <c r="B740">
        <v>268.17998999999998</v>
      </c>
      <c r="C740">
        <v>208100</v>
      </c>
      <c r="D740" t="s">
        <v>53</v>
      </c>
      <c r="E740">
        <f>(Таблица1[[#This Row],[Close]]-B739)/B739</f>
        <v>-1.1318009216589953E-2</v>
      </c>
    </row>
    <row r="741" spans="1:5" x14ac:dyDescent="0.35">
      <c r="A741" s="8">
        <v>43160</v>
      </c>
      <c r="B741">
        <v>265.70999</v>
      </c>
      <c r="C741">
        <v>570900</v>
      </c>
      <c r="D741" t="s">
        <v>53</v>
      </c>
      <c r="E741">
        <f>(Таблица1[[#This Row],[Close]]-B740)/B740</f>
        <v>-9.2102322772104304E-3</v>
      </c>
    </row>
    <row r="742" spans="1:5" x14ac:dyDescent="0.35">
      <c r="A742" s="8">
        <v>43161</v>
      </c>
      <c r="B742">
        <v>275.13</v>
      </c>
      <c r="C742">
        <v>458900</v>
      </c>
      <c r="D742" t="s">
        <v>53</v>
      </c>
      <c r="E742">
        <f>(Таблица1[[#This Row],[Close]]-B741)/B741</f>
        <v>3.5452223681917229E-2</v>
      </c>
    </row>
    <row r="743" spans="1:5" x14ac:dyDescent="0.35">
      <c r="A743" s="8">
        <v>43164</v>
      </c>
      <c r="B743">
        <v>279.26999000000001</v>
      </c>
      <c r="C743">
        <v>436700</v>
      </c>
      <c r="D743" t="s">
        <v>53</v>
      </c>
      <c r="E743">
        <f>(Таблица1[[#This Row],[Close]]-B742)/B742</f>
        <v>1.5047395776542041E-2</v>
      </c>
    </row>
    <row r="744" spans="1:5" x14ac:dyDescent="0.35">
      <c r="A744" s="8">
        <v>43165</v>
      </c>
      <c r="B744">
        <v>281.54001</v>
      </c>
      <c r="C744">
        <v>541500</v>
      </c>
      <c r="D744" t="s">
        <v>53</v>
      </c>
      <c r="E744">
        <f>(Таблица1[[#This Row],[Close]]-B743)/B743</f>
        <v>8.128406492942504E-3</v>
      </c>
    </row>
    <row r="745" spans="1:5" x14ac:dyDescent="0.35">
      <c r="A745" s="8">
        <v>43166</v>
      </c>
      <c r="B745">
        <v>285.38</v>
      </c>
      <c r="C745">
        <v>467800</v>
      </c>
      <c r="D745" t="s">
        <v>53</v>
      </c>
      <c r="E745">
        <f>(Таблица1[[#This Row],[Close]]-B744)/B744</f>
        <v>1.3639233727383899E-2</v>
      </c>
    </row>
    <row r="746" spans="1:5" x14ac:dyDescent="0.35">
      <c r="A746" s="8">
        <v>43167</v>
      </c>
      <c r="B746">
        <v>288.60001</v>
      </c>
      <c r="C746">
        <v>371100</v>
      </c>
      <c r="D746" t="s">
        <v>53</v>
      </c>
      <c r="E746">
        <f>(Таблица1[[#This Row],[Close]]-B745)/B745</f>
        <v>1.1283236386572297E-2</v>
      </c>
    </row>
    <row r="747" spans="1:5" x14ac:dyDescent="0.35">
      <c r="A747" s="8">
        <v>43168</v>
      </c>
      <c r="B747">
        <v>294.51999000000001</v>
      </c>
      <c r="C747">
        <v>491300</v>
      </c>
      <c r="D747" t="s">
        <v>53</v>
      </c>
      <c r="E747">
        <f>(Таблица1[[#This Row],[Close]]-B746)/B746</f>
        <v>2.0512750501983732E-2</v>
      </c>
    </row>
    <row r="748" spans="1:5" x14ac:dyDescent="0.35">
      <c r="A748" s="8">
        <v>43171</v>
      </c>
      <c r="B748">
        <v>294.73998999999998</v>
      </c>
      <c r="C748">
        <v>320100</v>
      </c>
      <c r="D748" t="s">
        <v>53</v>
      </c>
      <c r="E748">
        <f>(Таблица1[[#This Row],[Close]]-B747)/B747</f>
        <v>7.4697815927526835E-4</v>
      </c>
    </row>
    <row r="749" spans="1:5" x14ac:dyDescent="0.35">
      <c r="A749" s="8">
        <v>43172</v>
      </c>
      <c r="B749">
        <v>293.17000999999999</v>
      </c>
      <c r="C749">
        <v>329200</v>
      </c>
      <c r="D749" t="s">
        <v>53</v>
      </c>
      <c r="E749">
        <f>(Таблица1[[#This Row],[Close]]-B748)/B748</f>
        <v>-5.3266609665013117E-3</v>
      </c>
    </row>
    <row r="750" spans="1:5" x14ac:dyDescent="0.35">
      <c r="A750" s="8">
        <v>43173</v>
      </c>
      <c r="B750">
        <v>295.85001</v>
      </c>
      <c r="C750">
        <v>333400</v>
      </c>
      <c r="D750" t="s">
        <v>53</v>
      </c>
      <c r="E750">
        <f>(Таблица1[[#This Row],[Close]]-B749)/B749</f>
        <v>9.1414534522136388E-3</v>
      </c>
    </row>
    <row r="751" spans="1:5" x14ac:dyDescent="0.35">
      <c r="A751" s="8">
        <v>43174</v>
      </c>
      <c r="B751">
        <v>294.57001000000002</v>
      </c>
      <c r="C751">
        <v>359100</v>
      </c>
      <c r="D751" t="s">
        <v>53</v>
      </c>
      <c r="E751">
        <f>(Таблица1[[#This Row],[Close]]-B750)/B750</f>
        <v>-4.3265166697137271E-3</v>
      </c>
    </row>
    <row r="752" spans="1:5" x14ac:dyDescent="0.35">
      <c r="A752" s="8">
        <v>43175</v>
      </c>
      <c r="B752">
        <v>293.04998999999998</v>
      </c>
      <c r="C752">
        <v>570700</v>
      </c>
      <c r="D752" t="s">
        <v>53</v>
      </c>
      <c r="E752">
        <f>(Таблица1[[#This Row],[Close]]-B751)/B751</f>
        <v>-5.1601315422437092E-3</v>
      </c>
    </row>
    <row r="753" spans="1:5" x14ac:dyDescent="0.35">
      <c r="A753" s="8">
        <v>43178</v>
      </c>
      <c r="B753">
        <v>287.98000999999999</v>
      </c>
      <c r="C753">
        <v>467800</v>
      </c>
      <c r="D753" t="s">
        <v>53</v>
      </c>
      <c r="E753">
        <f>(Таблица1[[#This Row],[Close]]-B752)/B752</f>
        <v>-1.7300734253565365E-2</v>
      </c>
    </row>
    <row r="754" spans="1:5" x14ac:dyDescent="0.35">
      <c r="A754" s="8">
        <v>43179</v>
      </c>
      <c r="B754">
        <v>294.01001000000002</v>
      </c>
      <c r="C754">
        <v>538400</v>
      </c>
      <c r="D754" t="s">
        <v>53</v>
      </c>
      <c r="E754">
        <f>(Таблица1[[#This Row],[Close]]-B753)/B753</f>
        <v>2.0938953366936925E-2</v>
      </c>
    </row>
    <row r="755" spans="1:5" x14ac:dyDescent="0.35">
      <c r="A755" s="8">
        <v>43180</v>
      </c>
      <c r="B755">
        <v>292.31</v>
      </c>
      <c r="C755">
        <v>423100</v>
      </c>
      <c r="D755" t="s">
        <v>53</v>
      </c>
      <c r="E755">
        <f>(Таблица1[[#This Row],[Close]]-B754)/B754</f>
        <v>-5.7821500703327073E-3</v>
      </c>
    </row>
    <row r="756" spans="1:5" x14ac:dyDescent="0.35">
      <c r="A756" s="8">
        <v>43181</v>
      </c>
      <c r="B756">
        <v>286.39001000000002</v>
      </c>
      <c r="C756">
        <v>383000</v>
      </c>
      <c r="D756" t="s">
        <v>53</v>
      </c>
      <c r="E756">
        <f>(Таблица1[[#This Row],[Close]]-B755)/B755</f>
        <v>-2.0252437480756676E-2</v>
      </c>
    </row>
    <row r="757" spans="1:5" x14ac:dyDescent="0.35">
      <c r="A757" s="8">
        <v>43182</v>
      </c>
      <c r="B757">
        <v>283.98998999999998</v>
      </c>
      <c r="C757">
        <v>491000</v>
      </c>
      <c r="D757" t="s">
        <v>53</v>
      </c>
      <c r="E757">
        <f>(Таблица1[[#This Row],[Close]]-B756)/B756</f>
        <v>-8.380250414461176E-3</v>
      </c>
    </row>
    <row r="758" spans="1:5" x14ac:dyDescent="0.35">
      <c r="A758" s="8">
        <v>43185</v>
      </c>
      <c r="B758">
        <v>295.39999</v>
      </c>
      <c r="C758">
        <v>318300</v>
      </c>
      <c r="D758" t="s">
        <v>53</v>
      </c>
      <c r="E758">
        <f>(Таблица1[[#This Row],[Close]]-B757)/B757</f>
        <v>4.0177472452462233E-2</v>
      </c>
    </row>
    <row r="759" spans="1:5" x14ac:dyDescent="0.35">
      <c r="A759" s="8">
        <v>43186</v>
      </c>
      <c r="B759">
        <v>286.42998999999998</v>
      </c>
      <c r="C759">
        <v>474200</v>
      </c>
      <c r="D759" t="s">
        <v>53</v>
      </c>
      <c r="E759">
        <f>(Таблица1[[#This Row],[Close]]-B758)/B758</f>
        <v>-3.0365606985971894E-2</v>
      </c>
    </row>
    <row r="760" spans="1:5" x14ac:dyDescent="0.35">
      <c r="A760" s="8">
        <v>43187</v>
      </c>
      <c r="B760">
        <v>282.98998999999998</v>
      </c>
      <c r="C760">
        <v>456100</v>
      </c>
      <c r="D760" t="s">
        <v>53</v>
      </c>
      <c r="E760">
        <f>(Таблица1[[#This Row],[Close]]-B759)/B759</f>
        <v>-1.2009915581814593E-2</v>
      </c>
    </row>
    <row r="761" spans="1:5" x14ac:dyDescent="0.35">
      <c r="A761" s="8">
        <v>43188</v>
      </c>
      <c r="B761">
        <v>290.98998999999998</v>
      </c>
      <c r="C761">
        <v>414800</v>
      </c>
      <c r="D761" t="s">
        <v>53</v>
      </c>
      <c r="E761">
        <f>(Таблица1[[#This Row],[Close]]-B760)/B760</f>
        <v>2.8269551159742438E-2</v>
      </c>
    </row>
    <row r="762" spans="1:5" x14ac:dyDescent="0.35">
      <c r="A762" s="8">
        <v>43192</v>
      </c>
      <c r="B762">
        <v>279.10998999999998</v>
      </c>
      <c r="C762">
        <v>609000</v>
      </c>
      <c r="D762" t="s">
        <v>53</v>
      </c>
      <c r="E762">
        <f>(Таблица1[[#This Row],[Close]]-B761)/B761</f>
        <v>-4.0826146631366932E-2</v>
      </c>
    </row>
    <row r="763" spans="1:5" x14ac:dyDescent="0.35">
      <c r="A763" s="8">
        <v>43193</v>
      </c>
      <c r="B763">
        <v>278.07001000000002</v>
      </c>
      <c r="C763">
        <v>506400</v>
      </c>
      <c r="D763" t="s">
        <v>53</v>
      </c>
      <c r="E763">
        <f>(Таблица1[[#This Row],[Close]]-B762)/B762</f>
        <v>-3.7260579601610007E-3</v>
      </c>
    </row>
    <row r="764" spans="1:5" x14ac:dyDescent="0.35">
      <c r="A764" s="8">
        <v>43194</v>
      </c>
      <c r="B764">
        <v>288.52999999999997</v>
      </c>
      <c r="C764">
        <v>389000</v>
      </c>
      <c r="D764" t="s">
        <v>53</v>
      </c>
      <c r="E764">
        <f>(Таблица1[[#This Row],[Close]]-B763)/B763</f>
        <v>3.7616390203315871E-2</v>
      </c>
    </row>
    <row r="765" spans="1:5" x14ac:dyDescent="0.35">
      <c r="A765" s="8">
        <v>43195</v>
      </c>
      <c r="B765">
        <v>292.13</v>
      </c>
      <c r="C765">
        <v>343000</v>
      </c>
      <c r="D765" t="s">
        <v>53</v>
      </c>
      <c r="E765">
        <f>(Таблица1[[#This Row],[Close]]-B764)/B764</f>
        <v>1.247703878279563E-2</v>
      </c>
    </row>
    <row r="766" spans="1:5" x14ac:dyDescent="0.35">
      <c r="A766" s="8">
        <v>43196</v>
      </c>
      <c r="B766">
        <v>286.22000000000003</v>
      </c>
      <c r="C766">
        <v>334800</v>
      </c>
      <c r="D766" t="s">
        <v>53</v>
      </c>
      <c r="E766">
        <f>(Таблица1[[#This Row],[Close]]-B765)/B765</f>
        <v>-2.0230719200355896E-2</v>
      </c>
    </row>
    <row r="767" spans="1:5" x14ac:dyDescent="0.35">
      <c r="A767" s="8">
        <v>43199</v>
      </c>
      <c r="B767">
        <v>288.12</v>
      </c>
      <c r="C767">
        <v>315500</v>
      </c>
      <c r="D767" t="s">
        <v>53</v>
      </c>
      <c r="E767">
        <f>(Таблица1[[#This Row],[Close]]-B766)/B766</f>
        <v>6.6382502969742751E-3</v>
      </c>
    </row>
    <row r="768" spans="1:5" x14ac:dyDescent="0.35">
      <c r="A768" s="8">
        <v>43200</v>
      </c>
      <c r="B768">
        <v>300.27999999999997</v>
      </c>
      <c r="C768">
        <v>590300</v>
      </c>
      <c r="D768" t="s">
        <v>53</v>
      </c>
      <c r="E768">
        <f>(Таблица1[[#This Row],[Close]]-B767)/B767</f>
        <v>4.2204636956823437E-2</v>
      </c>
    </row>
    <row r="769" spans="1:5" x14ac:dyDescent="0.35">
      <c r="A769" s="8">
        <v>43201</v>
      </c>
      <c r="B769">
        <v>296.39999</v>
      </c>
      <c r="C769">
        <v>317200</v>
      </c>
      <c r="D769" t="s">
        <v>53</v>
      </c>
      <c r="E769">
        <f>(Таблица1[[#This Row],[Close]]-B768)/B768</f>
        <v>-1.2921306780338253E-2</v>
      </c>
    </row>
    <row r="770" spans="1:5" x14ac:dyDescent="0.35">
      <c r="A770" s="8">
        <v>43202</v>
      </c>
      <c r="B770">
        <v>296.94</v>
      </c>
      <c r="C770">
        <v>320700</v>
      </c>
      <c r="D770" t="s">
        <v>53</v>
      </c>
      <c r="E770">
        <f>(Таблица1[[#This Row],[Close]]-B769)/B769</f>
        <v>1.8218961478372359E-3</v>
      </c>
    </row>
    <row r="771" spans="1:5" x14ac:dyDescent="0.35">
      <c r="A771" s="8">
        <v>43203</v>
      </c>
      <c r="B771">
        <v>296.73998999999998</v>
      </c>
      <c r="C771">
        <v>268100</v>
      </c>
      <c r="D771" t="s">
        <v>53</v>
      </c>
      <c r="E771">
        <f>(Таблица1[[#This Row],[Close]]-B770)/B770</f>
        <v>-6.735704182663846E-4</v>
      </c>
    </row>
    <row r="772" spans="1:5" x14ac:dyDescent="0.35">
      <c r="A772" s="8">
        <v>43206</v>
      </c>
      <c r="B772">
        <v>296.32001000000002</v>
      </c>
      <c r="C772">
        <v>312000</v>
      </c>
      <c r="D772" t="s">
        <v>53</v>
      </c>
      <c r="E772">
        <f>(Таблица1[[#This Row],[Close]]-B771)/B771</f>
        <v>-1.4153131163748868E-3</v>
      </c>
    </row>
    <row r="773" spans="1:5" x14ac:dyDescent="0.35">
      <c r="A773" s="8">
        <v>43207</v>
      </c>
      <c r="B773">
        <v>304.42998999999998</v>
      </c>
      <c r="C773">
        <v>552100</v>
      </c>
      <c r="D773" t="s">
        <v>53</v>
      </c>
      <c r="E773">
        <f>(Таблица1[[#This Row],[Close]]-B772)/B772</f>
        <v>2.7368992056931794E-2</v>
      </c>
    </row>
    <row r="774" spans="1:5" x14ac:dyDescent="0.35">
      <c r="A774" s="8">
        <v>43208</v>
      </c>
      <c r="B774">
        <v>307.63</v>
      </c>
      <c r="C774">
        <v>446800</v>
      </c>
      <c r="D774" t="s">
        <v>53</v>
      </c>
      <c r="E774">
        <f>(Таблица1[[#This Row],[Close]]-B773)/B773</f>
        <v>1.051148081698528E-2</v>
      </c>
    </row>
    <row r="775" spans="1:5" x14ac:dyDescent="0.35">
      <c r="A775" s="8">
        <v>43209</v>
      </c>
      <c r="B775">
        <v>306.45001000000002</v>
      </c>
      <c r="C775">
        <v>339900</v>
      </c>
      <c r="D775" t="s">
        <v>53</v>
      </c>
      <c r="E775">
        <f>(Таблица1[[#This Row],[Close]]-B774)/B774</f>
        <v>-3.8357442382081566E-3</v>
      </c>
    </row>
    <row r="776" spans="1:5" x14ac:dyDescent="0.35">
      <c r="A776" s="8">
        <v>43210</v>
      </c>
      <c r="B776">
        <v>305.92000999999999</v>
      </c>
      <c r="C776">
        <v>272800</v>
      </c>
      <c r="D776" t="s">
        <v>53</v>
      </c>
      <c r="E776">
        <f>(Таблица1[[#This Row],[Close]]-B775)/B775</f>
        <v>-1.7294827303155564E-3</v>
      </c>
    </row>
    <row r="777" spans="1:5" x14ac:dyDescent="0.35">
      <c r="A777" s="8">
        <v>43213</v>
      </c>
      <c r="B777">
        <v>302.64999</v>
      </c>
      <c r="C777">
        <v>420400</v>
      </c>
      <c r="D777" t="s">
        <v>53</v>
      </c>
      <c r="E777">
        <f>(Таблица1[[#This Row],[Close]]-B776)/B776</f>
        <v>-1.0689134064816447E-2</v>
      </c>
    </row>
    <row r="778" spans="1:5" x14ac:dyDescent="0.35">
      <c r="A778" s="8">
        <v>43214</v>
      </c>
      <c r="B778">
        <v>290.92998999999998</v>
      </c>
      <c r="C778">
        <v>607700</v>
      </c>
      <c r="D778" t="s">
        <v>53</v>
      </c>
      <c r="E778">
        <f>(Таблица1[[#This Row],[Close]]-B777)/B777</f>
        <v>-3.8724600651729835E-2</v>
      </c>
    </row>
    <row r="779" spans="1:5" x14ac:dyDescent="0.35">
      <c r="A779" s="8">
        <v>43215</v>
      </c>
      <c r="B779">
        <v>293.20001000000002</v>
      </c>
      <c r="C779">
        <v>861200</v>
      </c>
      <c r="D779" t="s">
        <v>53</v>
      </c>
      <c r="E779">
        <f>(Таблица1[[#This Row],[Close]]-B778)/B778</f>
        <v>7.8026332039541372E-3</v>
      </c>
    </row>
    <row r="780" spans="1:5" x14ac:dyDescent="0.35">
      <c r="A780" s="8">
        <v>43216</v>
      </c>
      <c r="B780">
        <v>303.41000000000003</v>
      </c>
      <c r="C780">
        <v>454000</v>
      </c>
      <c r="D780" t="s">
        <v>53</v>
      </c>
      <c r="E780">
        <f>(Таблица1[[#This Row],[Close]]-B779)/B779</f>
        <v>3.4822611363485301E-2</v>
      </c>
    </row>
    <row r="781" spans="1:5" x14ac:dyDescent="0.35">
      <c r="A781" s="8">
        <v>43217</v>
      </c>
      <c r="B781">
        <v>301.73998999999998</v>
      </c>
      <c r="C781">
        <v>458100</v>
      </c>
      <c r="D781" t="s">
        <v>53</v>
      </c>
      <c r="E781">
        <f>(Таблица1[[#This Row],[Close]]-B780)/B780</f>
        <v>-5.5041363171947112E-3</v>
      </c>
    </row>
    <row r="782" spans="1:5" x14ac:dyDescent="0.35">
      <c r="A782" s="8">
        <v>43220</v>
      </c>
      <c r="B782">
        <v>300.95001000000002</v>
      </c>
      <c r="C782">
        <v>545400</v>
      </c>
      <c r="D782" t="s">
        <v>53</v>
      </c>
      <c r="E782">
        <f>(Таблица1[[#This Row],[Close]]-B781)/B781</f>
        <v>-2.6180818790375029E-3</v>
      </c>
    </row>
    <row r="783" spans="1:5" x14ac:dyDescent="0.35">
      <c r="A783" s="8">
        <v>43221</v>
      </c>
      <c r="B783">
        <v>310.5</v>
      </c>
      <c r="C783">
        <v>445600</v>
      </c>
      <c r="D783" t="s">
        <v>53</v>
      </c>
      <c r="E783">
        <f>(Таблица1[[#This Row],[Close]]-B782)/B782</f>
        <v>3.1732811705173156E-2</v>
      </c>
    </row>
    <row r="784" spans="1:5" x14ac:dyDescent="0.35">
      <c r="A784" s="8">
        <v>43222</v>
      </c>
      <c r="B784">
        <v>302.14001000000002</v>
      </c>
      <c r="C784">
        <v>936800</v>
      </c>
      <c r="D784" t="s">
        <v>53</v>
      </c>
      <c r="E784">
        <f>(Таблица1[[#This Row],[Close]]-B783)/B783</f>
        <v>-2.6924283413848574E-2</v>
      </c>
    </row>
    <row r="785" spans="1:5" x14ac:dyDescent="0.35">
      <c r="A785" s="8">
        <v>43223</v>
      </c>
      <c r="B785">
        <v>335.57001000000002</v>
      </c>
      <c r="C785">
        <v>1673800</v>
      </c>
      <c r="D785" t="s">
        <v>53</v>
      </c>
      <c r="E785">
        <f>(Таблица1[[#This Row],[Close]]-B784)/B784</f>
        <v>0.11064406862235825</v>
      </c>
    </row>
    <row r="786" spans="1:5" x14ac:dyDescent="0.35">
      <c r="A786" s="8">
        <v>43224</v>
      </c>
      <c r="B786">
        <v>349.28</v>
      </c>
      <c r="C786">
        <v>746300</v>
      </c>
      <c r="D786" t="s">
        <v>53</v>
      </c>
      <c r="E786">
        <f>(Таблица1[[#This Row],[Close]]-B785)/B785</f>
        <v>4.0855826180652872E-2</v>
      </c>
    </row>
    <row r="787" spans="1:5" x14ac:dyDescent="0.35">
      <c r="A787" s="8">
        <v>43227</v>
      </c>
      <c r="B787">
        <v>347.57001000000002</v>
      </c>
      <c r="C787">
        <v>703400</v>
      </c>
      <c r="D787" t="s">
        <v>53</v>
      </c>
      <c r="E787">
        <f>(Таблица1[[#This Row],[Close]]-B786)/B786</f>
        <v>-4.8957569857992099E-3</v>
      </c>
    </row>
    <row r="788" spans="1:5" x14ac:dyDescent="0.35">
      <c r="A788" s="8">
        <v>43228</v>
      </c>
      <c r="B788">
        <v>347.38</v>
      </c>
      <c r="C788">
        <v>478900</v>
      </c>
      <c r="D788" t="s">
        <v>53</v>
      </c>
      <c r="E788">
        <f>(Таблица1[[#This Row],[Close]]-B787)/B787</f>
        <v>-5.4668122833736229E-4</v>
      </c>
    </row>
    <row r="789" spans="1:5" x14ac:dyDescent="0.35">
      <c r="A789" s="8">
        <v>43229</v>
      </c>
      <c r="B789">
        <v>358.16</v>
      </c>
      <c r="C789">
        <v>495800</v>
      </c>
      <c r="D789" t="s">
        <v>53</v>
      </c>
      <c r="E789">
        <f>(Таблица1[[#This Row],[Close]]-B788)/B788</f>
        <v>3.1032298923369308E-2</v>
      </c>
    </row>
    <row r="790" spans="1:5" x14ac:dyDescent="0.35">
      <c r="A790" s="8">
        <v>43230</v>
      </c>
      <c r="B790">
        <v>368.88</v>
      </c>
      <c r="C790">
        <v>497200</v>
      </c>
      <c r="D790" t="s">
        <v>53</v>
      </c>
      <c r="E790">
        <f>(Таблица1[[#This Row],[Close]]-B789)/B789</f>
        <v>2.9930757203484391E-2</v>
      </c>
    </row>
    <row r="791" spans="1:5" x14ac:dyDescent="0.35">
      <c r="A791" s="8">
        <v>43231</v>
      </c>
      <c r="B791">
        <v>372.67998999999998</v>
      </c>
      <c r="C791">
        <v>588700</v>
      </c>
      <c r="D791" t="s">
        <v>53</v>
      </c>
      <c r="E791">
        <f>(Таблица1[[#This Row],[Close]]-B790)/B790</f>
        <v>1.0301425937974354E-2</v>
      </c>
    </row>
    <row r="792" spans="1:5" x14ac:dyDescent="0.35">
      <c r="A792" s="8">
        <v>43234</v>
      </c>
      <c r="B792">
        <v>375.67000999999999</v>
      </c>
      <c r="C792">
        <v>420700</v>
      </c>
      <c r="D792" t="s">
        <v>53</v>
      </c>
      <c r="E792">
        <f>(Таблица1[[#This Row],[Close]]-B791)/B791</f>
        <v>8.023022647392514E-3</v>
      </c>
    </row>
    <row r="793" spans="1:5" x14ac:dyDescent="0.35">
      <c r="A793" s="8">
        <v>43235</v>
      </c>
      <c r="B793">
        <v>380.35001</v>
      </c>
      <c r="C793">
        <v>547700</v>
      </c>
      <c r="D793" t="s">
        <v>53</v>
      </c>
      <c r="E793">
        <f>(Таблица1[[#This Row],[Close]]-B792)/B792</f>
        <v>1.2457741835713762E-2</v>
      </c>
    </row>
    <row r="794" spans="1:5" x14ac:dyDescent="0.35">
      <c r="A794" s="8">
        <v>43236</v>
      </c>
      <c r="B794">
        <v>381.97</v>
      </c>
      <c r="C794">
        <v>490200</v>
      </c>
      <c r="D794" t="s">
        <v>53</v>
      </c>
      <c r="E794">
        <f>(Таблица1[[#This Row],[Close]]-B793)/B793</f>
        <v>4.259208511654909E-3</v>
      </c>
    </row>
    <row r="795" spans="1:5" x14ac:dyDescent="0.35">
      <c r="A795" s="8">
        <v>43237</v>
      </c>
      <c r="B795">
        <v>379.94</v>
      </c>
      <c r="C795">
        <v>535700</v>
      </c>
      <c r="D795" t="s">
        <v>53</v>
      </c>
      <c r="E795">
        <f>(Таблица1[[#This Row],[Close]]-B794)/B794</f>
        <v>-5.3145534989659645E-3</v>
      </c>
    </row>
    <row r="796" spans="1:5" x14ac:dyDescent="0.35">
      <c r="A796" s="8">
        <v>43238</v>
      </c>
      <c r="B796">
        <v>384.35998999999998</v>
      </c>
      <c r="C796">
        <v>876300</v>
      </c>
      <c r="D796" t="s">
        <v>53</v>
      </c>
      <c r="E796">
        <f>(Таблица1[[#This Row],[Close]]-B795)/B795</f>
        <v>1.1633389482549834E-2</v>
      </c>
    </row>
    <row r="797" spans="1:5" x14ac:dyDescent="0.35">
      <c r="A797" s="8">
        <v>43241</v>
      </c>
      <c r="B797">
        <v>379.17000999999999</v>
      </c>
      <c r="C797">
        <v>641600</v>
      </c>
      <c r="D797" t="s">
        <v>53</v>
      </c>
      <c r="E797">
        <f>(Таблица1[[#This Row],[Close]]-B796)/B796</f>
        <v>-1.350291428616176E-2</v>
      </c>
    </row>
    <row r="798" spans="1:5" x14ac:dyDescent="0.35">
      <c r="A798" s="8">
        <v>43242</v>
      </c>
      <c r="B798">
        <v>386.35001</v>
      </c>
      <c r="C798">
        <v>466200</v>
      </c>
      <c r="D798" t="s">
        <v>53</v>
      </c>
      <c r="E798">
        <f>(Таблица1[[#This Row],[Close]]-B797)/B797</f>
        <v>1.8936096765669857E-2</v>
      </c>
    </row>
    <row r="799" spans="1:5" x14ac:dyDescent="0.35">
      <c r="A799" s="8">
        <v>43243</v>
      </c>
      <c r="B799">
        <v>395.51999000000001</v>
      </c>
      <c r="C799">
        <v>484600</v>
      </c>
      <c r="D799" t="s">
        <v>53</v>
      </c>
      <c r="E799">
        <f>(Таблица1[[#This Row],[Close]]-B798)/B798</f>
        <v>2.3734902970495613E-2</v>
      </c>
    </row>
    <row r="800" spans="1:5" x14ac:dyDescent="0.35">
      <c r="A800" s="8">
        <v>43244</v>
      </c>
      <c r="B800">
        <v>394.45999</v>
      </c>
      <c r="C800">
        <v>485700</v>
      </c>
      <c r="D800" t="s">
        <v>53</v>
      </c>
      <c r="E800">
        <f>(Таблица1[[#This Row],[Close]]-B799)/B799</f>
        <v>-2.6800162489890897E-3</v>
      </c>
    </row>
    <row r="801" spans="1:5" x14ac:dyDescent="0.35">
      <c r="A801" s="8">
        <v>43245</v>
      </c>
      <c r="B801">
        <v>394.28</v>
      </c>
      <c r="C801">
        <v>388400</v>
      </c>
      <c r="D801" t="s">
        <v>53</v>
      </c>
      <c r="E801">
        <f>(Таблица1[[#This Row],[Close]]-B800)/B800</f>
        <v>-4.5629469290417023E-4</v>
      </c>
    </row>
    <row r="802" spans="1:5" x14ac:dyDescent="0.35">
      <c r="A802" s="8">
        <v>43249</v>
      </c>
      <c r="B802">
        <v>387.39999</v>
      </c>
      <c r="C802">
        <v>1245900</v>
      </c>
      <c r="D802" t="s">
        <v>53</v>
      </c>
      <c r="E802">
        <f>(Таблица1[[#This Row],[Close]]-B801)/B801</f>
        <v>-1.7449553616719009E-2</v>
      </c>
    </row>
    <row r="803" spans="1:5" x14ac:dyDescent="0.35">
      <c r="A803" s="8">
        <v>43250</v>
      </c>
      <c r="B803">
        <v>388.57001000000002</v>
      </c>
      <c r="C803">
        <v>10944500</v>
      </c>
      <c r="D803" t="s">
        <v>53</v>
      </c>
      <c r="E803">
        <f>(Таблица1[[#This Row],[Close]]-B802)/B802</f>
        <v>3.0201859323745008E-3</v>
      </c>
    </row>
    <row r="804" spans="1:5" x14ac:dyDescent="0.35">
      <c r="A804" s="8">
        <v>43251</v>
      </c>
      <c r="B804">
        <v>381.14001000000002</v>
      </c>
      <c r="C804">
        <v>3663700</v>
      </c>
      <c r="D804" t="s">
        <v>53</v>
      </c>
      <c r="E804">
        <f>(Таблица1[[#This Row],[Close]]-B803)/B803</f>
        <v>-1.9121393336557307E-2</v>
      </c>
    </row>
    <row r="805" spans="1:5" x14ac:dyDescent="0.35">
      <c r="A805" s="8">
        <v>43252</v>
      </c>
      <c r="B805">
        <v>392.25</v>
      </c>
      <c r="C805">
        <v>917400</v>
      </c>
      <c r="D805" t="s">
        <v>53</v>
      </c>
      <c r="E805">
        <f>(Таблица1[[#This Row],[Close]]-B804)/B804</f>
        <v>2.9149366921620172E-2</v>
      </c>
    </row>
    <row r="806" spans="1:5" x14ac:dyDescent="0.35">
      <c r="A806" s="8">
        <v>43255</v>
      </c>
      <c r="B806">
        <v>405.84</v>
      </c>
      <c r="C806">
        <v>988200</v>
      </c>
      <c r="D806" t="s">
        <v>53</v>
      </c>
      <c r="E806">
        <f>(Таблица1[[#This Row],[Close]]-B805)/B805</f>
        <v>3.4646271510516191E-2</v>
      </c>
    </row>
    <row r="807" spans="1:5" x14ac:dyDescent="0.35">
      <c r="A807" s="8">
        <v>43256</v>
      </c>
      <c r="B807">
        <v>405.67000999999999</v>
      </c>
      <c r="C807">
        <v>772400</v>
      </c>
      <c r="D807" t="s">
        <v>53</v>
      </c>
      <c r="E807">
        <f>(Таблица1[[#This Row],[Close]]-B806)/B806</f>
        <v>-4.1885964912276839E-4</v>
      </c>
    </row>
    <row r="808" spans="1:5" x14ac:dyDescent="0.35">
      <c r="A808" s="8">
        <v>43257</v>
      </c>
      <c r="B808">
        <v>410.26999000000001</v>
      </c>
      <c r="C808">
        <v>575100</v>
      </c>
      <c r="D808" t="s">
        <v>53</v>
      </c>
      <c r="E808">
        <f>(Таблица1[[#This Row],[Close]]-B807)/B807</f>
        <v>1.1339216325111182E-2</v>
      </c>
    </row>
    <row r="809" spans="1:5" x14ac:dyDescent="0.35">
      <c r="A809" s="8">
        <v>43258</v>
      </c>
      <c r="B809">
        <v>405.62</v>
      </c>
      <c r="C809">
        <v>690600</v>
      </c>
      <c r="D809" t="s">
        <v>53</v>
      </c>
      <c r="E809">
        <f>(Таблица1[[#This Row],[Close]]-B808)/B808</f>
        <v>-1.1333975463328434E-2</v>
      </c>
    </row>
    <row r="810" spans="1:5" x14ac:dyDescent="0.35">
      <c r="A810" s="8">
        <v>43259</v>
      </c>
      <c r="B810">
        <v>409.76999000000001</v>
      </c>
      <c r="C810">
        <v>537800</v>
      </c>
      <c r="D810" t="s">
        <v>53</v>
      </c>
      <c r="E810">
        <f>(Таблица1[[#This Row],[Close]]-B809)/B809</f>
        <v>1.0231226270893946E-2</v>
      </c>
    </row>
    <row r="811" spans="1:5" x14ac:dyDescent="0.35">
      <c r="A811" s="8">
        <v>43262</v>
      </c>
      <c r="B811">
        <v>418.20999</v>
      </c>
      <c r="C811">
        <v>404600</v>
      </c>
      <c r="D811" t="s">
        <v>53</v>
      </c>
      <c r="E811">
        <f>(Таблица1[[#This Row],[Close]]-B810)/B810</f>
        <v>2.0596920726185922E-2</v>
      </c>
    </row>
    <row r="812" spans="1:5" x14ac:dyDescent="0.35">
      <c r="A812" s="8">
        <v>43263</v>
      </c>
      <c r="B812">
        <v>430.85001</v>
      </c>
      <c r="C812">
        <v>815300</v>
      </c>
      <c r="D812" t="s">
        <v>53</v>
      </c>
      <c r="E812">
        <f>(Таблица1[[#This Row],[Close]]-B811)/B811</f>
        <v>3.0224098663927165E-2</v>
      </c>
    </row>
    <row r="813" spans="1:5" x14ac:dyDescent="0.35">
      <c r="A813" s="8">
        <v>43264</v>
      </c>
      <c r="B813">
        <v>433.07001000000002</v>
      </c>
      <c r="C813">
        <v>852700</v>
      </c>
      <c r="D813" t="s">
        <v>53</v>
      </c>
      <c r="E813">
        <f>(Таблица1[[#This Row],[Close]]-B812)/B812</f>
        <v>5.1526051954832895E-3</v>
      </c>
    </row>
    <row r="814" spans="1:5" x14ac:dyDescent="0.35">
      <c r="A814" s="8">
        <v>43265</v>
      </c>
      <c r="B814">
        <v>440.64999</v>
      </c>
      <c r="C814">
        <v>708100</v>
      </c>
      <c r="D814" t="s">
        <v>53</v>
      </c>
      <c r="E814">
        <f>(Таблица1[[#This Row],[Close]]-B813)/B813</f>
        <v>1.7502897510728064E-2</v>
      </c>
    </row>
    <row r="815" spans="1:5" x14ac:dyDescent="0.35">
      <c r="A815" s="8">
        <v>43266</v>
      </c>
      <c r="B815">
        <v>443.57999000000001</v>
      </c>
      <c r="C815">
        <v>799000</v>
      </c>
      <c r="D815" t="s">
        <v>53</v>
      </c>
      <c r="E815">
        <f>(Таблица1[[#This Row],[Close]]-B814)/B814</f>
        <v>6.6492682775279466E-3</v>
      </c>
    </row>
    <row r="816" spans="1:5" x14ac:dyDescent="0.35">
      <c r="A816" s="8">
        <v>43269</v>
      </c>
      <c r="B816">
        <v>443.14999</v>
      </c>
      <c r="C816">
        <v>691600</v>
      </c>
      <c r="D816" t="s">
        <v>53</v>
      </c>
      <c r="E816">
        <f>(Таблица1[[#This Row],[Close]]-B815)/B815</f>
        <v>-9.6938547656310377E-4</v>
      </c>
    </row>
    <row r="817" spans="1:5" x14ac:dyDescent="0.35">
      <c r="A817" s="8">
        <v>43270</v>
      </c>
      <c r="B817">
        <v>439.64001000000002</v>
      </c>
      <c r="C817">
        <v>986500</v>
      </c>
      <c r="D817" t="s">
        <v>53</v>
      </c>
      <c r="E817">
        <f>(Таблица1[[#This Row],[Close]]-B816)/B816</f>
        <v>-7.9205237034981873E-3</v>
      </c>
    </row>
    <row r="818" spans="1:5" x14ac:dyDescent="0.35">
      <c r="A818" s="8">
        <v>43271</v>
      </c>
      <c r="B818">
        <v>446.20999</v>
      </c>
      <c r="C818">
        <v>583000</v>
      </c>
      <c r="D818" t="s">
        <v>53</v>
      </c>
      <c r="E818">
        <f>(Таблица1[[#This Row],[Close]]-B817)/B817</f>
        <v>1.4943999296151382E-2</v>
      </c>
    </row>
    <row r="819" spans="1:5" x14ac:dyDescent="0.35">
      <c r="A819" s="8">
        <v>43272</v>
      </c>
      <c r="B819">
        <v>438.26999000000001</v>
      </c>
      <c r="C819">
        <v>603200</v>
      </c>
      <c r="D819" t="s">
        <v>53</v>
      </c>
      <c r="E819">
        <f>(Таблица1[[#This Row],[Close]]-B818)/B818</f>
        <v>-1.7794312493989651E-2</v>
      </c>
    </row>
    <row r="820" spans="1:5" x14ac:dyDescent="0.35">
      <c r="A820" s="8">
        <v>43273</v>
      </c>
      <c r="B820">
        <v>427.29001</v>
      </c>
      <c r="C820">
        <v>1043000</v>
      </c>
      <c r="D820" t="s">
        <v>53</v>
      </c>
      <c r="E820">
        <f>(Таблица1[[#This Row],[Close]]-B819)/B819</f>
        <v>-2.5053004427704511E-2</v>
      </c>
    </row>
    <row r="821" spans="1:5" x14ac:dyDescent="0.35">
      <c r="A821" s="8">
        <v>43276</v>
      </c>
      <c r="B821">
        <v>416.20001000000002</v>
      </c>
      <c r="C821">
        <v>1083000</v>
      </c>
      <c r="D821" t="s">
        <v>53</v>
      </c>
      <c r="E821">
        <f>(Таблица1[[#This Row],[Close]]-B820)/B820</f>
        <v>-2.5954269326352787E-2</v>
      </c>
    </row>
    <row r="822" spans="1:5" x14ac:dyDescent="0.35">
      <c r="A822" s="8">
        <v>43277</v>
      </c>
      <c r="B822">
        <v>428.37</v>
      </c>
      <c r="C822">
        <v>846300</v>
      </c>
      <c r="D822" t="s">
        <v>53</v>
      </c>
      <c r="E822">
        <f>(Таблица1[[#This Row],[Close]]-B821)/B821</f>
        <v>2.9240724910121901E-2</v>
      </c>
    </row>
    <row r="823" spans="1:5" x14ac:dyDescent="0.35">
      <c r="A823" s="8">
        <v>43278</v>
      </c>
      <c r="B823">
        <v>410.64001000000002</v>
      </c>
      <c r="C823">
        <v>635300</v>
      </c>
      <c r="D823" t="s">
        <v>53</v>
      </c>
      <c r="E823">
        <f>(Таблица1[[#This Row],[Close]]-B822)/B822</f>
        <v>-4.138942969862499E-2</v>
      </c>
    </row>
    <row r="824" spans="1:5" x14ac:dyDescent="0.35">
      <c r="A824" s="8">
        <v>43279</v>
      </c>
      <c r="B824">
        <v>413.94</v>
      </c>
      <c r="C824">
        <v>743200</v>
      </c>
      <c r="D824" t="s">
        <v>53</v>
      </c>
      <c r="E824">
        <f>(Таблица1[[#This Row],[Close]]-B823)/B823</f>
        <v>8.03621157129813E-3</v>
      </c>
    </row>
    <row r="825" spans="1:5" x14ac:dyDescent="0.35">
      <c r="A825" s="8">
        <v>43280</v>
      </c>
      <c r="B825">
        <v>409.04998999999998</v>
      </c>
      <c r="C825">
        <v>577200</v>
      </c>
      <c r="D825" t="s">
        <v>53</v>
      </c>
      <c r="E825">
        <f>(Таблица1[[#This Row],[Close]]-B824)/B824</f>
        <v>-1.1813330434362512E-2</v>
      </c>
    </row>
    <row r="826" spans="1:5" x14ac:dyDescent="0.35">
      <c r="A826" s="8">
        <v>43283</v>
      </c>
      <c r="B826">
        <v>412.51001000000002</v>
      </c>
      <c r="C826">
        <v>422600</v>
      </c>
      <c r="D826" t="s">
        <v>53</v>
      </c>
      <c r="E826">
        <f>(Таблица1[[#This Row],[Close]]-B825)/B825</f>
        <v>8.4586727407083978E-3</v>
      </c>
    </row>
    <row r="827" spans="1:5" x14ac:dyDescent="0.35">
      <c r="A827" s="8">
        <v>43284</v>
      </c>
      <c r="B827">
        <v>409.53</v>
      </c>
      <c r="C827">
        <v>314200</v>
      </c>
      <c r="D827" t="s">
        <v>53</v>
      </c>
      <c r="E827">
        <f>(Таблица1[[#This Row],[Close]]-B826)/B826</f>
        <v>-7.2240913620497341E-3</v>
      </c>
    </row>
    <row r="828" spans="1:5" x14ac:dyDescent="0.35">
      <c r="A828" s="8">
        <v>43286</v>
      </c>
      <c r="B828">
        <v>400.57999000000001</v>
      </c>
      <c r="C828">
        <v>882300</v>
      </c>
      <c r="D828" t="s">
        <v>53</v>
      </c>
      <c r="E828">
        <f>(Таблица1[[#This Row],[Close]]-B827)/B827</f>
        <v>-2.1854345225013953E-2</v>
      </c>
    </row>
    <row r="829" spans="1:5" x14ac:dyDescent="0.35">
      <c r="A829" s="8">
        <v>43287</v>
      </c>
      <c r="B829">
        <v>405.98998999999998</v>
      </c>
      <c r="C829">
        <v>622900</v>
      </c>
      <c r="D829" t="s">
        <v>53</v>
      </c>
      <c r="E829">
        <f>(Таблица1[[#This Row],[Close]]-B828)/B828</f>
        <v>1.3505417482286043E-2</v>
      </c>
    </row>
    <row r="830" spans="1:5" x14ac:dyDescent="0.35">
      <c r="A830" s="8">
        <v>43290</v>
      </c>
      <c r="B830">
        <v>408.45999</v>
      </c>
      <c r="C830">
        <v>608700</v>
      </c>
      <c r="D830" t="s">
        <v>53</v>
      </c>
      <c r="E830">
        <f>(Таблица1[[#This Row],[Close]]-B829)/B829</f>
        <v>6.0838938418162165E-3</v>
      </c>
    </row>
    <row r="831" spans="1:5" x14ac:dyDescent="0.35">
      <c r="A831" s="8">
        <v>43291</v>
      </c>
      <c r="B831">
        <v>405.14999</v>
      </c>
      <c r="C831">
        <v>644800</v>
      </c>
      <c r="D831" t="s">
        <v>53</v>
      </c>
      <c r="E831">
        <f>(Таблица1[[#This Row],[Close]]-B830)/B830</f>
        <v>-8.1036088748863803E-3</v>
      </c>
    </row>
    <row r="832" spans="1:5" x14ac:dyDescent="0.35">
      <c r="A832" s="8">
        <v>43292</v>
      </c>
      <c r="B832">
        <v>403.79001</v>
      </c>
      <c r="C832">
        <v>398900</v>
      </c>
      <c r="D832" t="s">
        <v>53</v>
      </c>
      <c r="E832">
        <f>(Таблица1[[#This Row],[Close]]-B831)/B831</f>
        <v>-3.3567321573919015E-3</v>
      </c>
    </row>
    <row r="833" spans="1:5" x14ac:dyDescent="0.35">
      <c r="A833" s="8">
        <v>43293</v>
      </c>
      <c r="B833">
        <v>414.60998999999998</v>
      </c>
      <c r="C833">
        <v>1290500</v>
      </c>
      <c r="D833" t="s">
        <v>53</v>
      </c>
      <c r="E833">
        <f>(Таблица1[[#This Row],[Close]]-B832)/B832</f>
        <v>2.6796056692933008E-2</v>
      </c>
    </row>
    <row r="834" spans="1:5" x14ac:dyDescent="0.35">
      <c r="A834" s="8">
        <v>43294</v>
      </c>
      <c r="B834">
        <v>418.76001000000002</v>
      </c>
      <c r="C834">
        <v>530000</v>
      </c>
      <c r="D834" t="s">
        <v>53</v>
      </c>
      <c r="E834">
        <f>(Таблица1[[#This Row],[Close]]-B833)/B833</f>
        <v>1.0009454909661103E-2</v>
      </c>
    </row>
    <row r="835" spans="1:5" x14ac:dyDescent="0.35">
      <c r="A835" s="8">
        <v>43297</v>
      </c>
      <c r="B835">
        <v>419.38</v>
      </c>
      <c r="C835">
        <v>610800</v>
      </c>
      <c r="D835" t="s">
        <v>53</v>
      </c>
      <c r="E835">
        <f>(Таблица1[[#This Row],[Close]]-B834)/B834</f>
        <v>1.4805377428469661E-3</v>
      </c>
    </row>
    <row r="836" spans="1:5" x14ac:dyDescent="0.35">
      <c r="A836" s="8">
        <v>43298</v>
      </c>
      <c r="B836">
        <v>427.37</v>
      </c>
      <c r="C836">
        <v>1019700</v>
      </c>
      <c r="D836" t="s">
        <v>53</v>
      </c>
      <c r="E836">
        <f>(Таблица1[[#This Row],[Close]]-B835)/B835</f>
        <v>1.9051933807048522E-2</v>
      </c>
    </row>
    <row r="837" spans="1:5" x14ac:dyDescent="0.35">
      <c r="A837" s="8">
        <v>43299</v>
      </c>
      <c r="B837">
        <v>431.54998999999998</v>
      </c>
      <c r="C837">
        <v>699700</v>
      </c>
      <c r="D837" t="s">
        <v>53</v>
      </c>
      <c r="E837">
        <f>(Таблица1[[#This Row],[Close]]-B836)/B836</f>
        <v>9.7807286426281094E-3</v>
      </c>
    </row>
    <row r="838" spans="1:5" x14ac:dyDescent="0.35">
      <c r="A838" s="8">
        <v>43300</v>
      </c>
      <c r="B838">
        <v>425.98998999999998</v>
      </c>
      <c r="C838">
        <v>536600</v>
      </c>
      <c r="D838" t="s">
        <v>53</v>
      </c>
      <c r="E838">
        <f>(Таблица1[[#This Row],[Close]]-B837)/B837</f>
        <v>-1.2883791284527669E-2</v>
      </c>
    </row>
    <row r="839" spans="1:5" x14ac:dyDescent="0.35">
      <c r="A839" s="8">
        <v>43301</v>
      </c>
      <c r="B839">
        <v>423.48000999999999</v>
      </c>
      <c r="C839">
        <v>712700</v>
      </c>
      <c r="D839" t="s">
        <v>53</v>
      </c>
      <c r="E839">
        <f>(Таблица1[[#This Row],[Close]]-B838)/B838</f>
        <v>-5.8921102817462555E-3</v>
      </c>
    </row>
    <row r="840" spans="1:5" x14ac:dyDescent="0.35">
      <c r="A840" s="8">
        <v>43304</v>
      </c>
      <c r="B840">
        <v>430.89999</v>
      </c>
      <c r="C840">
        <v>527800</v>
      </c>
      <c r="D840" t="s">
        <v>53</v>
      </c>
      <c r="E840">
        <f>(Таблица1[[#This Row],[Close]]-B839)/B839</f>
        <v>1.7521440976635497E-2</v>
      </c>
    </row>
    <row r="841" spans="1:5" x14ac:dyDescent="0.35">
      <c r="A841" s="8">
        <v>43305</v>
      </c>
      <c r="B841">
        <v>423.41</v>
      </c>
      <c r="C841">
        <v>555300</v>
      </c>
      <c r="D841" t="s">
        <v>53</v>
      </c>
      <c r="E841">
        <f>(Таблица1[[#This Row],[Close]]-B840)/B840</f>
        <v>-1.7382200449807338E-2</v>
      </c>
    </row>
    <row r="842" spans="1:5" x14ac:dyDescent="0.35">
      <c r="A842" s="8">
        <v>43306</v>
      </c>
      <c r="B842">
        <v>430.64001000000002</v>
      </c>
      <c r="C842">
        <v>621700</v>
      </c>
      <c r="D842" t="s">
        <v>53</v>
      </c>
      <c r="E842">
        <f>(Таблица1[[#This Row],[Close]]-B841)/B841</f>
        <v>1.7075671335112522E-2</v>
      </c>
    </row>
    <row r="843" spans="1:5" x14ac:dyDescent="0.35">
      <c r="A843" s="8">
        <v>43307</v>
      </c>
      <c r="B843">
        <v>384.20999</v>
      </c>
      <c r="C843">
        <v>1949200</v>
      </c>
      <c r="D843" t="s">
        <v>53</v>
      </c>
      <c r="E843">
        <f>(Таблица1[[#This Row],[Close]]-B842)/B842</f>
        <v>-0.10781631739233893</v>
      </c>
    </row>
    <row r="844" spans="1:5" x14ac:dyDescent="0.35">
      <c r="A844" s="8">
        <v>43308</v>
      </c>
      <c r="B844">
        <v>369.17000999999999</v>
      </c>
      <c r="C844">
        <v>1003700</v>
      </c>
      <c r="D844" t="s">
        <v>53</v>
      </c>
      <c r="E844">
        <f>(Таблица1[[#This Row],[Close]]-B843)/B843</f>
        <v>-3.9145208067078149E-2</v>
      </c>
    </row>
    <row r="845" spans="1:5" x14ac:dyDescent="0.35">
      <c r="A845" s="8">
        <v>43311</v>
      </c>
      <c r="B845">
        <v>356.42000999999999</v>
      </c>
      <c r="C845">
        <v>1112600</v>
      </c>
      <c r="D845" t="s">
        <v>53</v>
      </c>
      <c r="E845">
        <f>(Таблица1[[#This Row],[Close]]-B844)/B844</f>
        <v>-3.4536933268225121E-2</v>
      </c>
    </row>
    <row r="846" spans="1:5" x14ac:dyDescent="0.35">
      <c r="A846" s="8">
        <v>43312</v>
      </c>
      <c r="B846">
        <v>354.53</v>
      </c>
      <c r="C846">
        <v>1149600</v>
      </c>
      <c r="D846" t="s">
        <v>53</v>
      </c>
      <c r="E846">
        <f>(Таблица1[[#This Row],[Close]]-B845)/B845</f>
        <v>-5.3027606390562022E-3</v>
      </c>
    </row>
    <row r="847" spans="1:5" x14ac:dyDescent="0.35">
      <c r="A847" s="8">
        <v>43313</v>
      </c>
      <c r="B847">
        <v>363.19</v>
      </c>
      <c r="C847">
        <v>821900</v>
      </c>
      <c r="D847" t="s">
        <v>53</v>
      </c>
      <c r="E847">
        <f>(Таблица1[[#This Row],[Close]]-B846)/B846</f>
        <v>2.4426705779482766E-2</v>
      </c>
    </row>
    <row r="848" spans="1:5" x14ac:dyDescent="0.35">
      <c r="A848" s="8">
        <v>43314</v>
      </c>
      <c r="B848">
        <v>372.20001000000002</v>
      </c>
      <c r="C848">
        <v>781000</v>
      </c>
      <c r="D848" t="s">
        <v>53</v>
      </c>
      <c r="E848">
        <f>(Таблица1[[#This Row],[Close]]-B847)/B847</f>
        <v>2.4807979294584163E-2</v>
      </c>
    </row>
    <row r="849" spans="1:5" x14ac:dyDescent="0.35">
      <c r="A849" s="8">
        <v>43315</v>
      </c>
      <c r="B849">
        <v>377.10998999999998</v>
      </c>
      <c r="C849">
        <v>1019900</v>
      </c>
      <c r="D849" t="s">
        <v>53</v>
      </c>
      <c r="E849">
        <f>(Таблица1[[#This Row],[Close]]-B848)/B848</f>
        <v>1.319177825922133E-2</v>
      </c>
    </row>
    <row r="850" spans="1:5" x14ac:dyDescent="0.35">
      <c r="A850" s="8">
        <v>43318</v>
      </c>
      <c r="B850">
        <v>378.56</v>
      </c>
      <c r="C850">
        <v>519000</v>
      </c>
      <c r="D850" t="s">
        <v>53</v>
      </c>
      <c r="E850">
        <f>(Таблица1[[#This Row],[Close]]-B849)/B849</f>
        <v>3.8450585729644031E-3</v>
      </c>
    </row>
    <row r="851" spans="1:5" x14ac:dyDescent="0.35">
      <c r="A851" s="8">
        <v>43319</v>
      </c>
      <c r="B851">
        <v>376.39999</v>
      </c>
      <c r="C851">
        <v>478100</v>
      </c>
      <c r="D851" t="s">
        <v>53</v>
      </c>
      <c r="E851">
        <f>(Таблица1[[#This Row],[Close]]-B850)/B850</f>
        <v>-5.7058590448013516E-3</v>
      </c>
    </row>
    <row r="852" spans="1:5" x14ac:dyDescent="0.35">
      <c r="A852" s="8">
        <v>43320</v>
      </c>
      <c r="B852">
        <v>376.01001000000002</v>
      </c>
      <c r="C852">
        <v>440300</v>
      </c>
      <c r="D852" t="s">
        <v>53</v>
      </c>
      <c r="E852">
        <f>(Таблица1[[#This Row],[Close]]-B851)/B851</f>
        <v>-1.0360786672708997E-3</v>
      </c>
    </row>
    <row r="853" spans="1:5" x14ac:dyDescent="0.35">
      <c r="A853" s="8">
        <v>43321</v>
      </c>
      <c r="B853">
        <v>380.75</v>
      </c>
      <c r="C853">
        <v>364000</v>
      </c>
      <c r="D853" t="s">
        <v>53</v>
      </c>
      <c r="E853">
        <f>(Таблица1[[#This Row],[Close]]-B852)/B852</f>
        <v>1.2606020781202014E-2</v>
      </c>
    </row>
    <row r="854" spans="1:5" x14ac:dyDescent="0.35">
      <c r="A854" s="8">
        <v>43322</v>
      </c>
      <c r="B854">
        <v>377.82999000000001</v>
      </c>
      <c r="C854">
        <v>378800</v>
      </c>
      <c r="D854" t="s">
        <v>53</v>
      </c>
      <c r="E854">
        <f>(Таблица1[[#This Row],[Close]]-B853)/B853</f>
        <v>-7.6691004596191482E-3</v>
      </c>
    </row>
    <row r="855" spans="1:5" x14ac:dyDescent="0.35">
      <c r="A855" s="8">
        <v>43325</v>
      </c>
      <c r="B855">
        <v>368</v>
      </c>
      <c r="C855">
        <v>379100</v>
      </c>
      <c r="D855" t="s">
        <v>53</v>
      </c>
      <c r="E855">
        <f>(Таблица1[[#This Row],[Close]]-B854)/B854</f>
        <v>-2.6016965990444563E-2</v>
      </c>
    </row>
    <row r="856" spans="1:5" x14ac:dyDescent="0.35">
      <c r="A856" s="8">
        <v>43326</v>
      </c>
      <c r="B856">
        <v>371.25</v>
      </c>
      <c r="C856">
        <v>427100</v>
      </c>
      <c r="D856" t="s">
        <v>53</v>
      </c>
      <c r="E856">
        <f>(Таблица1[[#This Row],[Close]]-B855)/B855</f>
        <v>8.8315217391304341E-3</v>
      </c>
    </row>
    <row r="857" spans="1:5" x14ac:dyDescent="0.35">
      <c r="A857" s="8">
        <v>43327</v>
      </c>
      <c r="B857">
        <v>363.59</v>
      </c>
      <c r="C857">
        <v>495700</v>
      </c>
      <c r="D857" t="s">
        <v>53</v>
      </c>
      <c r="E857">
        <f>(Таблица1[[#This Row],[Close]]-B856)/B856</f>
        <v>-2.0632996632996701E-2</v>
      </c>
    </row>
    <row r="858" spans="1:5" x14ac:dyDescent="0.35">
      <c r="A858" s="8">
        <v>43328</v>
      </c>
      <c r="B858">
        <v>368.97</v>
      </c>
      <c r="C858">
        <v>455500</v>
      </c>
      <c r="D858" t="s">
        <v>53</v>
      </c>
      <c r="E858">
        <f>(Таблица1[[#This Row],[Close]]-B857)/B857</f>
        <v>1.4796886603042033E-2</v>
      </c>
    </row>
    <row r="859" spans="1:5" x14ac:dyDescent="0.35">
      <c r="A859" s="8">
        <v>43329</v>
      </c>
      <c r="B859">
        <v>358.82001000000002</v>
      </c>
      <c r="C859">
        <v>445600</v>
      </c>
      <c r="D859" t="s">
        <v>53</v>
      </c>
      <c r="E859">
        <f>(Таблица1[[#This Row],[Close]]-B858)/B858</f>
        <v>-2.750898447028214E-2</v>
      </c>
    </row>
    <row r="860" spans="1:5" x14ac:dyDescent="0.35">
      <c r="A860" s="8">
        <v>43332</v>
      </c>
      <c r="B860">
        <v>362.48000999999999</v>
      </c>
      <c r="C860">
        <v>424500</v>
      </c>
      <c r="D860" t="s">
        <v>53</v>
      </c>
      <c r="E860">
        <f>(Таблица1[[#This Row],[Close]]-B859)/B859</f>
        <v>1.0200100044587724E-2</v>
      </c>
    </row>
    <row r="861" spans="1:5" x14ac:dyDescent="0.35">
      <c r="A861" s="8">
        <v>43333</v>
      </c>
      <c r="B861">
        <v>364.12</v>
      </c>
      <c r="C861">
        <v>402700</v>
      </c>
      <c r="D861" t="s">
        <v>53</v>
      </c>
      <c r="E861">
        <f>(Таблица1[[#This Row],[Close]]-B860)/B860</f>
        <v>4.5243598398709258E-3</v>
      </c>
    </row>
    <row r="862" spans="1:5" x14ac:dyDescent="0.35">
      <c r="A862" s="8">
        <v>43334</v>
      </c>
      <c r="B862">
        <v>368.38</v>
      </c>
      <c r="C862">
        <v>293200</v>
      </c>
      <c r="D862" t="s">
        <v>53</v>
      </c>
      <c r="E862">
        <f>(Таблица1[[#This Row],[Close]]-B861)/B861</f>
        <v>1.1699439745138941E-2</v>
      </c>
    </row>
    <row r="863" spans="1:5" x14ac:dyDescent="0.35">
      <c r="A863" s="8">
        <v>43335</v>
      </c>
      <c r="B863">
        <v>376.92998999999998</v>
      </c>
      <c r="C863">
        <v>424600</v>
      </c>
      <c r="D863" t="s">
        <v>53</v>
      </c>
      <c r="E863">
        <f>(Таблица1[[#This Row],[Close]]-B862)/B862</f>
        <v>2.3209701938215917E-2</v>
      </c>
    </row>
    <row r="864" spans="1:5" x14ac:dyDescent="0.35">
      <c r="A864" s="8">
        <v>43336</v>
      </c>
      <c r="B864">
        <v>381.03</v>
      </c>
      <c r="C864">
        <v>426500</v>
      </c>
      <c r="D864" t="s">
        <v>53</v>
      </c>
      <c r="E864">
        <f>(Таблица1[[#This Row],[Close]]-B863)/B863</f>
        <v>1.0877378051027455E-2</v>
      </c>
    </row>
    <row r="865" spans="1:5" x14ac:dyDescent="0.35">
      <c r="A865" s="8">
        <v>43339</v>
      </c>
      <c r="B865">
        <v>380.64999</v>
      </c>
      <c r="C865">
        <v>336100</v>
      </c>
      <c r="D865" t="s">
        <v>53</v>
      </c>
      <c r="E865">
        <f>(Таблица1[[#This Row],[Close]]-B864)/B864</f>
        <v>-9.973230454294157E-4</v>
      </c>
    </row>
    <row r="866" spans="1:5" x14ac:dyDescent="0.35">
      <c r="A866" s="8">
        <v>43340</v>
      </c>
      <c r="B866">
        <v>385.97</v>
      </c>
      <c r="C866">
        <v>393900</v>
      </c>
      <c r="D866" t="s">
        <v>53</v>
      </c>
      <c r="E866">
        <f>(Таблица1[[#This Row],[Close]]-B865)/B865</f>
        <v>1.3976120162252007E-2</v>
      </c>
    </row>
    <row r="867" spans="1:5" x14ac:dyDescent="0.35">
      <c r="A867" s="8">
        <v>43341</v>
      </c>
      <c r="B867">
        <v>402.03</v>
      </c>
      <c r="C867">
        <v>641600</v>
      </c>
      <c r="D867" t="s">
        <v>53</v>
      </c>
      <c r="E867">
        <f>(Таблица1[[#This Row],[Close]]-B866)/B866</f>
        <v>4.1609451511775385E-2</v>
      </c>
    </row>
    <row r="868" spans="1:5" x14ac:dyDescent="0.35">
      <c r="A868" s="8">
        <v>43342</v>
      </c>
      <c r="B868">
        <v>408.57999000000001</v>
      </c>
      <c r="C868">
        <v>595100</v>
      </c>
      <c r="D868" t="s">
        <v>53</v>
      </c>
      <c r="E868">
        <f>(Таблица1[[#This Row],[Close]]-B867)/B867</f>
        <v>1.6292291620028449E-2</v>
      </c>
    </row>
    <row r="869" spans="1:5" x14ac:dyDescent="0.35">
      <c r="A869" s="8">
        <v>43343</v>
      </c>
      <c r="B869">
        <v>406.57999000000001</v>
      </c>
      <c r="C869">
        <v>527300</v>
      </c>
      <c r="D869" t="s">
        <v>53</v>
      </c>
      <c r="E869">
        <f>(Таблица1[[#This Row],[Close]]-B868)/B868</f>
        <v>-4.8950023225562272E-3</v>
      </c>
    </row>
    <row r="870" spans="1:5" x14ac:dyDescent="0.35">
      <c r="A870" s="8">
        <v>43347</v>
      </c>
      <c r="B870">
        <v>411.35998999999998</v>
      </c>
      <c r="C870">
        <v>474200</v>
      </c>
      <c r="D870" t="s">
        <v>53</v>
      </c>
      <c r="E870">
        <f>(Таблица1[[#This Row],[Close]]-B869)/B869</f>
        <v>1.1756604155556138E-2</v>
      </c>
    </row>
    <row r="871" spans="1:5" x14ac:dyDescent="0.35">
      <c r="A871" s="8">
        <v>43348</v>
      </c>
      <c r="B871">
        <v>383.82999000000001</v>
      </c>
      <c r="C871">
        <v>736300</v>
      </c>
      <c r="D871" t="s">
        <v>53</v>
      </c>
      <c r="E871">
        <f>(Таблица1[[#This Row],[Close]]-B870)/B870</f>
        <v>-6.6924350129432791E-2</v>
      </c>
    </row>
    <row r="872" spans="1:5" x14ac:dyDescent="0.35">
      <c r="A872" s="8">
        <v>43349</v>
      </c>
      <c r="B872">
        <v>383.10001</v>
      </c>
      <c r="C872">
        <v>535900</v>
      </c>
      <c r="D872" t="s">
        <v>53</v>
      </c>
      <c r="E872">
        <f>(Таблица1[[#This Row],[Close]]-B871)/B871</f>
        <v>-1.9018315895535205E-3</v>
      </c>
    </row>
    <row r="873" spans="1:5" x14ac:dyDescent="0.35">
      <c r="A873" s="8">
        <v>43350</v>
      </c>
      <c r="B873">
        <v>377.48998999999998</v>
      </c>
      <c r="C873">
        <v>379800</v>
      </c>
      <c r="D873" t="s">
        <v>53</v>
      </c>
      <c r="E873">
        <f>(Таблица1[[#This Row],[Close]]-B872)/B872</f>
        <v>-1.464374798632874E-2</v>
      </c>
    </row>
    <row r="874" spans="1:5" x14ac:dyDescent="0.35">
      <c r="A874" s="8">
        <v>43353</v>
      </c>
      <c r="B874">
        <v>388.57999000000001</v>
      </c>
      <c r="C874">
        <v>472600</v>
      </c>
      <c r="D874" t="s">
        <v>53</v>
      </c>
      <c r="E874">
        <f>(Таблица1[[#This Row],[Close]]-B873)/B873</f>
        <v>2.9378262454058803E-2</v>
      </c>
    </row>
    <row r="875" spans="1:5" x14ac:dyDescent="0.35">
      <c r="A875" s="8">
        <v>43354</v>
      </c>
      <c r="B875">
        <v>397.41</v>
      </c>
      <c r="C875">
        <v>467200</v>
      </c>
      <c r="D875" t="s">
        <v>53</v>
      </c>
      <c r="E875">
        <f>(Таблица1[[#This Row],[Close]]-B874)/B874</f>
        <v>2.2723789765911558E-2</v>
      </c>
    </row>
    <row r="876" spans="1:5" x14ac:dyDescent="0.35">
      <c r="A876" s="8">
        <v>43355</v>
      </c>
      <c r="B876">
        <v>392.94</v>
      </c>
      <c r="C876">
        <v>485900</v>
      </c>
      <c r="D876" t="s">
        <v>53</v>
      </c>
      <c r="E876">
        <f>(Таблица1[[#This Row],[Close]]-B875)/B875</f>
        <v>-1.124782969729002E-2</v>
      </c>
    </row>
    <row r="877" spans="1:5" x14ac:dyDescent="0.35">
      <c r="A877" s="8">
        <v>43356</v>
      </c>
      <c r="B877">
        <v>390.94</v>
      </c>
      <c r="C877">
        <v>374800</v>
      </c>
      <c r="D877" t="s">
        <v>53</v>
      </c>
      <c r="E877">
        <f>(Таблица1[[#This Row],[Close]]-B876)/B876</f>
        <v>-5.0898355983101749E-3</v>
      </c>
    </row>
    <row r="878" spans="1:5" x14ac:dyDescent="0.35">
      <c r="A878" s="8">
        <v>43357</v>
      </c>
      <c r="B878">
        <v>395.67000999999999</v>
      </c>
      <c r="C878">
        <v>398600</v>
      </c>
      <c r="D878" t="s">
        <v>53</v>
      </c>
      <c r="E878">
        <f>(Таблица1[[#This Row],[Close]]-B877)/B877</f>
        <v>1.2099068910830289E-2</v>
      </c>
    </row>
    <row r="879" spans="1:5" x14ac:dyDescent="0.35">
      <c r="A879" s="8">
        <v>43360</v>
      </c>
      <c r="B879">
        <v>368.89999</v>
      </c>
      <c r="C879">
        <v>643800</v>
      </c>
      <c r="D879" t="s">
        <v>53</v>
      </c>
      <c r="E879">
        <f>(Таблица1[[#This Row],[Close]]-B878)/B878</f>
        <v>-6.7657440097620716E-2</v>
      </c>
    </row>
    <row r="880" spans="1:5" x14ac:dyDescent="0.35">
      <c r="A880" s="8">
        <v>43361</v>
      </c>
      <c r="B880">
        <v>376.56</v>
      </c>
      <c r="C880">
        <v>598000</v>
      </c>
      <c r="D880" t="s">
        <v>53</v>
      </c>
      <c r="E880">
        <f>(Таблица1[[#This Row],[Close]]-B879)/B879</f>
        <v>2.0764462476672879E-2</v>
      </c>
    </row>
    <row r="881" spans="1:5" x14ac:dyDescent="0.35">
      <c r="A881" s="8">
        <v>43362</v>
      </c>
      <c r="B881">
        <v>376.75</v>
      </c>
      <c r="C881">
        <v>450300</v>
      </c>
      <c r="D881" t="s">
        <v>53</v>
      </c>
      <c r="E881">
        <f>(Таблица1[[#This Row],[Close]]-B880)/B880</f>
        <v>5.0456766517951383E-4</v>
      </c>
    </row>
    <row r="882" spans="1:5" x14ac:dyDescent="0.35">
      <c r="A882" s="8">
        <v>43363</v>
      </c>
      <c r="B882">
        <v>381.98000999999999</v>
      </c>
      <c r="C882">
        <v>481300</v>
      </c>
      <c r="D882" t="s">
        <v>53</v>
      </c>
      <c r="E882">
        <f>(Таблица1[[#This Row],[Close]]-B881)/B881</f>
        <v>1.3881911081619092E-2</v>
      </c>
    </row>
    <row r="883" spans="1:5" x14ac:dyDescent="0.35">
      <c r="A883" s="8">
        <v>43364</v>
      </c>
      <c r="B883">
        <v>384.88</v>
      </c>
      <c r="C883">
        <v>1565400</v>
      </c>
      <c r="D883" t="s">
        <v>53</v>
      </c>
      <c r="E883">
        <f>(Таблица1[[#This Row],[Close]]-B882)/B882</f>
        <v>7.5919941464999766E-3</v>
      </c>
    </row>
    <row r="884" spans="1:5" x14ac:dyDescent="0.35">
      <c r="A884" s="8">
        <v>43367</v>
      </c>
      <c r="B884">
        <v>419.60998999999998</v>
      </c>
      <c r="C884">
        <v>995700</v>
      </c>
      <c r="D884" t="s">
        <v>53</v>
      </c>
      <c r="E884">
        <f>(Таблица1[[#This Row],[Close]]-B883)/B883</f>
        <v>9.0235891706505894E-2</v>
      </c>
    </row>
    <row r="885" spans="1:5" x14ac:dyDescent="0.35">
      <c r="A885" s="8">
        <v>43368</v>
      </c>
      <c r="B885">
        <v>441.51999000000001</v>
      </c>
      <c r="C885">
        <v>1198500</v>
      </c>
      <c r="D885" t="s">
        <v>53</v>
      </c>
      <c r="E885">
        <f>(Таблица1[[#This Row],[Close]]-B884)/B884</f>
        <v>5.221515340947918E-2</v>
      </c>
    </row>
    <row r="886" spans="1:5" x14ac:dyDescent="0.35">
      <c r="A886" s="8">
        <v>43369</v>
      </c>
      <c r="B886">
        <v>444.70001000000002</v>
      </c>
      <c r="C886">
        <v>914000</v>
      </c>
      <c r="D886" t="s">
        <v>53</v>
      </c>
      <c r="E886">
        <f>(Таблица1[[#This Row],[Close]]-B885)/B885</f>
        <v>7.2024371988231228E-3</v>
      </c>
    </row>
    <row r="887" spans="1:5" x14ac:dyDescent="0.35">
      <c r="A887" s="8">
        <v>43370</v>
      </c>
      <c r="B887">
        <v>442.89001000000002</v>
      </c>
      <c r="C887">
        <v>621000</v>
      </c>
      <c r="D887" t="s">
        <v>53</v>
      </c>
      <c r="E887">
        <f>(Таблица1[[#This Row],[Close]]-B886)/B886</f>
        <v>-4.0701595666705788E-3</v>
      </c>
    </row>
    <row r="888" spans="1:5" x14ac:dyDescent="0.35">
      <c r="A888" s="8">
        <v>43371</v>
      </c>
      <c r="B888">
        <v>449.75</v>
      </c>
      <c r="C888">
        <v>696400</v>
      </c>
      <c r="D888" t="s">
        <v>53</v>
      </c>
      <c r="E888">
        <f>(Таблица1[[#This Row],[Close]]-B887)/B887</f>
        <v>1.5489150455211174E-2</v>
      </c>
    </row>
    <row r="889" spans="1:5" x14ac:dyDescent="0.35">
      <c r="A889" s="8">
        <v>43374</v>
      </c>
      <c r="B889">
        <v>444.25</v>
      </c>
      <c r="C889">
        <v>526300</v>
      </c>
      <c r="D889" t="s">
        <v>53</v>
      </c>
      <c r="E889">
        <f>(Таблица1[[#This Row],[Close]]-B888)/B888</f>
        <v>-1.2229016120066704E-2</v>
      </c>
    </row>
    <row r="890" spans="1:5" x14ac:dyDescent="0.35">
      <c r="A890" s="8">
        <v>43375</v>
      </c>
      <c r="B890">
        <v>429.17000999999999</v>
      </c>
      <c r="C890">
        <v>843900</v>
      </c>
      <c r="D890" t="s">
        <v>53</v>
      </c>
      <c r="E890">
        <f>(Таблица1[[#This Row],[Close]]-B889)/B889</f>
        <v>-3.3944828362408572E-2</v>
      </c>
    </row>
    <row r="891" spans="1:5" x14ac:dyDescent="0.35">
      <c r="A891" s="8">
        <v>43376</v>
      </c>
      <c r="B891">
        <v>426.42000999999999</v>
      </c>
      <c r="C891">
        <v>470200</v>
      </c>
      <c r="D891" t="s">
        <v>53</v>
      </c>
      <c r="E891">
        <f>(Таблица1[[#This Row],[Close]]-B890)/B890</f>
        <v>-6.4077170723089438E-3</v>
      </c>
    </row>
    <row r="892" spans="1:5" x14ac:dyDescent="0.35">
      <c r="A892" s="8">
        <v>43377</v>
      </c>
      <c r="B892">
        <v>416.79001</v>
      </c>
      <c r="C892">
        <v>587500</v>
      </c>
      <c r="D892" t="s">
        <v>53</v>
      </c>
      <c r="E892">
        <f>(Таблица1[[#This Row],[Close]]-B891)/B891</f>
        <v>-2.2583367980315922E-2</v>
      </c>
    </row>
    <row r="893" spans="1:5" x14ac:dyDescent="0.35">
      <c r="A893" s="8">
        <v>43378</v>
      </c>
      <c r="B893">
        <v>415.70999</v>
      </c>
      <c r="C893">
        <v>565000</v>
      </c>
      <c r="D893" t="s">
        <v>53</v>
      </c>
      <c r="E893">
        <f>(Таблица1[[#This Row],[Close]]-B892)/B892</f>
        <v>-2.5912809186573126E-3</v>
      </c>
    </row>
    <row r="894" spans="1:5" x14ac:dyDescent="0.35">
      <c r="A894" s="8">
        <v>43381</v>
      </c>
      <c r="B894">
        <v>399.01001000000002</v>
      </c>
      <c r="C894">
        <v>785200</v>
      </c>
      <c r="D894" t="s">
        <v>53</v>
      </c>
      <c r="E894">
        <f>(Таблица1[[#This Row],[Close]]-B893)/B893</f>
        <v>-4.0172188308488767E-2</v>
      </c>
    </row>
    <row r="895" spans="1:5" x14ac:dyDescent="0.35">
      <c r="A895" s="8">
        <v>43382</v>
      </c>
      <c r="B895">
        <v>395.07999000000001</v>
      </c>
      <c r="C895">
        <v>536200</v>
      </c>
      <c r="D895" t="s">
        <v>53</v>
      </c>
      <c r="E895">
        <f>(Таблица1[[#This Row],[Close]]-B894)/B894</f>
        <v>-9.8494270858017138E-3</v>
      </c>
    </row>
    <row r="896" spans="1:5" x14ac:dyDescent="0.35">
      <c r="A896" s="8">
        <v>43383</v>
      </c>
      <c r="B896">
        <v>376.89001000000002</v>
      </c>
      <c r="C896">
        <v>865800</v>
      </c>
      <c r="D896" t="s">
        <v>53</v>
      </c>
      <c r="E896">
        <f>(Таблица1[[#This Row],[Close]]-B895)/B895</f>
        <v>-4.6041258632207593E-2</v>
      </c>
    </row>
    <row r="897" spans="1:5" x14ac:dyDescent="0.35">
      <c r="A897" s="8">
        <v>43384</v>
      </c>
      <c r="B897">
        <v>367.54001</v>
      </c>
      <c r="C897">
        <v>815500</v>
      </c>
      <c r="D897" t="s">
        <v>53</v>
      </c>
      <c r="E897">
        <f>(Таблица1[[#This Row],[Close]]-B896)/B896</f>
        <v>-2.480829884559695E-2</v>
      </c>
    </row>
    <row r="898" spans="1:5" x14ac:dyDescent="0.35">
      <c r="A898" s="8">
        <v>43385</v>
      </c>
      <c r="B898">
        <v>384.78</v>
      </c>
      <c r="C898">
        <v>989300</v>
      </c>
      <c r="D898" t="s">
        <v>53</v>
      </c>
      <c r="E898">
        <f>(Таблица1[[#This Row],[Close]]-B897)/B897</f>
        <v>4.69064306767581E-2</v>
      </c>
    </row>
    <row r="899" spans="1:5" x14ac:dyDescent="0.35">
      <c r="A899" s="8">
        <v>43388</v>
      </c>
      <c r="B899">
        <v>372.07999000000001</v>
      </c>
      <c r="C899">
        <v>674000</v>
      </c>
      <c r="D899" t="s">
        <v>53</v>
      </c>
      <c r="E899">
        <f>(Таблица1[[#This Row],[Close]]-B898)/B898</f>
        <v>-3.3005899475024594E-2</v>
      </c>
    </row>
    <row r="900" spans="1:5" x14ac:dyDescent="0.35">
      <c r="A900" s="8">
        <v>43389</v>
      </c>
      <c r="B900">
        <v>386.88</v>
      </c>
      <c r="C900">
        <v>460600</v>
      </c>
      <c r="D900" t="s">
        <v>53</v>
      </c>
      <c r="E900">
        <f>(Таблица1[[#This Row],[Close]]-B899)/B899</f>
        <v>3.9776420118695408E-2</v>
      </c>
    </row>
    <row r="901" spans="1:5" x14ac:dyDescent="0.35">
      <c r="A901" s="8">
        <v>43390</v>
      </c>
      <c r="B901">
        <v>389.79001</v>
      </c>
      <c r="C901">
        <v>355500</v>
      </c>
      <c r="D901" t="s">
        <v>53</v>
      </c>
      <c r="E901">
        <f>(Таблица1[[#This Row],[Close]]-B900)/B900</f>
        <v>7.5217380066170385E-3</v>
      </c>
    </row>
    <row r="902" spans="1:5" x14ac:dyDescent="0.35">
      <c r="A902" s="8">
        <v>43391</v>
      </c>
      <c r="B902">
        <v>386.63</v>
      </c>
      <c r="C902">
        <v>462800</v>
      </c>
      <c r="D902" t="s">
        <v>53</v>
      </c>
      <c r="E902">
        <f>(Таблица1[[#This Row],[Close]]-B901)/B901</f>
        <v>-8.1069548190832279E-3</v>
      </c>
    </row>
    <row r="903" spans="1:5" x14ac:dyDescent="0.35">
      <c r="A903" s="8">
        <v>43392</v>
      </c>
      <c r="B903">
        <v>362.42000999999999</v>
      </c>
      <c r="C903">
        <v>850500</v>
      </c>
      <c r="D903" t="s">
        <v>53</v>
      </c>
      <c r="E903">
        <f>(Таблица1[[#This Row],[Close]]-B902)/B902</f>
        <v>-6.2617981015441138E-2</v>
      </c>
    </row>
    <row r="904" spans="1:5" x14ac:dyDescent="0.35">
      <c r="A904" s="8">
        <v>43395</v>
      </c>
      <c r="B904">
        <v>366.20001000000002</v>
      </c>
      <c r="C904">
        <v>504900</v>
      </c>
      <c r="D904" t="s">
        <v>53</v>
      </c>
      <c r="E904">
        <f>(Таблица1[[#This Row],[Close]]-B903)/B903</f>
        <v>1.0429887687492834E-2</v>
      </c>
    </row>
    <row r="905" spans="1:5" x14ac:dyDescent="0.35">
      <c r="A905" s="8">
        <v>43396</v>
      </c>
      <c r="B905">
        <v>370.04001</v>
      </c>
      <c r="C905">
        <v>492500</v>
      </c>
      <c r="D905" t="s">
        <v>53</v>
      </c>
      <c r="E905">
        <f>(Таблица1[[#This Row],[Close]]-B904)/B904</f>
        <v>1.0486072897704111E-2</v>
      </c>
    </row>
    <row r="906" spans="1:5" x14ac:dyDescent="0.35">
      <c r="A906" s="8">
        <v>43397</v>
      </c>
      <c r="B906">
        <v>352.70999</v>
      </c>
      <c r="C906">
        <v>497900</v>
      </c>
      <c r="D906" t="s">
        <v>53</v>
      </c>
      <c r="E906">
        <f>(Таблица1[[#This Row],[Close]]-B905)/B905</f>
        <v>-4.6832827617748658E-2</v>
      </c>
    </row>
    <row r="907" spans="1:5" x14ac:dyDescent="0.35">
      <c r="A907" s="8">
        <v>43398</v>
      </c>
      <c r="B907">
        <v>333.12</v>
      </c>
      <c r="C907">
        <v>1416100</v>
      </c>
      <c r="D907" t="s">
        <v>53</v>
      </c>
      <c r="E907">
        <f>(Таблица1[[#This Row],[Close]]-B906)/B906</f>
        <v>-5.5541352826439648E-2</v>
      </c>
    </row>
    <row r="908" spans="1:5" x14ac:dyDescent="0.35">
      <c r="A908" s="8">
        <v>43399</v>
      </c>
      <c r="B908">
        <v>330.35001</v>
      </c>
      <c r="C908">
        <v>753300</v>
      </c>
      <c r="D908" t="s">
        <v>53</v>
      </c>
      <c r="E908">
        <f>(Таблица1[[#This Row],[Close]]-B907)/B907</f>
        <v>-8.3152917867435373E-3</v>
      </c>
    </row>
    <row r="909" spans="1:5" x14ac:dyDescent="0.35">
      <c r="A909" s="8">
        <v>43402</v>
      </c>
      <c r="B909">
        <v>320.02999999999997</v>
      </c>
      <c r="C909">
        <v>730100</v>
      </c>
      <c r="D909" t="s">
        <v>53</v>
      </c>
      <c r="E909">
        <f>(Таблица1[[#This Row],[Close]]-B908)/B908</f>
        <v>-3.1239623694880543E-2</v>
      </c>
    </row>
    <row r="910" spans="1:5" x14ac:dyDescent="0.35">
      <c r="A910" s="8">
        <v>43403</v>
      </c>
      <c r="B910">
        <v>331.22</v>
      </c>
      <c r="C910">
        <v>602800</v>
      </c>
      <c r="D910" t="s">
        <v>53</v>
      </c>
      <c r="E910">
        <f>(Таблица1[[#This Row],[Close]]-B909)/B909</f>
        <v>3.4965471987001395E-2</v>
      </c>
    </row>
    <row r="911" spans="1:5" x14ac:dyDescent="0.35">
      <c r="A911" s="8">
        <v>43404</v>
      </c>
      <c r="B911">
        <v>341.20001000000002</v>
      </c>
      <c r="C911">
        <v>897700</v>
      </c>
      <c r="D911" t="s">
        <v>53</v>
      </c>
      <c r="E911">
        <f>(Таблица1[[#This Row],[Close]]-B910)/B910</f>
        <v>3.0131060926272546E-2</v>
      </c>
    </row>
    <row r="912" spans="1:5" x14ac:dyDescent="0.35">
      <c r="A912" s="8">
        <v>43405</v>
      </c>
      <c r="B912">
        <v>376.94</v>
      </c>
      <c r="C912">
        <v>1482100</v>
      </c>
      <c r="D912" t="s">
        <v>53</v>
      </c>
      <c r="E912">
        <f>(Таблица1[[#This Row],[Close]]-B911)/B911</f>
        <v>0.10474791603904107</v>
      </c>
    </row>
    <row r="913" spans="1:5" x14ac:dyDescent="0.35">
      <c r="A913" s="8">
        <v>43406</v>
      </c>
      <c r="B913">
        <v>384.13</v>
      </c>
      <c r="C913">
        <v>765400</v>
      </c>
      <c r="D913" t="s">
        <v>53</v>
      </c>
      <c r="E913">
        <f>(Таблица1[[#This Row],[Close]]-B912)/B912</f>
        <v>1.9074653791054275E-2</v>
      </c>
    </row>
    <row r="914" spans="1:5" x14ac:dyDescent="0.35">
      <c r="A914" s="8">
        <v>43409</v>
      </c>
      <c r="B914">
        <v>392.91</v>
      </c>
      <c r="C914">
        <v>707500</v>
      </c>
      <c r="D914" t="s">
        <v>53</v>
      </c>
      <c r="E914">
        <f>(Таблица1[[#This Row],[Close]]-B913)/B913</f>
        <v>2.2856845338817666E-2</v>
      </c>
    </row>
    <row r="915" spans="1:5" x14ac:dyDescent="0.35">
      <c r="A915" s="8">
        <v>43410</v>
      </c>
      <c r="B915">
        <v>389.85001</v>
      </c>
      <c r="C915">
        <v>442600</v>
      </c>
      <c r="D915" t="s">
        <v>53</v>
      </c>
      <c r="E915">
        <f>(Таблица1[[#This Row],[Close]]-B914)/B914</f>
        <v>-7.7880176121758859E-3</v>
      </c>
    </row>
    <row r="916" spans="1:5" x14ac:dyDescent="0.35">
      <c r="A916" s="8">
        <v>43411</v>
      </c>
      <c r="B916">
        <v>412.10001</v>
      </c>
      <c r="C916">
        <v>818300</v>
      </c>
      <c r="D916" t="s">
        <v>53</v>
      </c>
      <c r="E916">
        <f>(Таблица1[[#This Row],[Close]]-B915)/B915</f>
        <v>5.707323183087773E-2</v>
      </c>
    </row>
    <row r="917" spans="1:5" x14ac:dyDescent="0.35">
      <c r="A917" s="8">
        <v>43412</v>
      </c>
      <c r="B917">
        <v>413.85001</v>
      </c>
      <c r="C917">
        <v>436200</v>
      </c>
      <c r="D917" t="s">
        <v>53</v>
      </c>
      <c r="E917">
        <f>(Таблица1[[#This Row],[Close]]-B916)/B916</f>
        <v>4.246541998385295E-3</v>
      </c>
    </row>
    <row r="918" spans="1:5" x14ac:dyDescent="0.35">
      <c r="A918" s="8">
        <v>43413</v>
      </c>
      <c r="B918">
        <v>405.17000999999999</v>
      </c>
      <c r="C918">
        <v>527300</v>
      </c>
      <c r="D918" t="s">
        <v>53</v>
      </c>
      <c r="E918">
        <f>(Таблица1[[#This Row],[Close]]-B917)/B917</f>
        <v>-2.0973782264738876E-2</v>
      </c>
    </row>
    <row r="919" spans="1:5" x14ac:dyDescent="0.35">
      <c r="A919" s="8">
        <v>43416</v>
      </c>
      <c r="B919">
        <v>337.85998999999998</v>
      </c>
      <c r="C919">
        <v>1692900</v>
      </c>
      <c r="D919" t="s">
        <v>53</v>
      </c>
      <c r="E919">
        <f>(Таблица1[[#This Row],[Close]]-B918)/B918</f>
        <v>-0.16612784346995477</v>
      </c>
    </row>
    <row r="920" spans="1:5" x14ac:dyDescent="0.35">
      <c r="A920" s="8">
        <v>43417</v>
      </c>
      <c r="B920">
        <v>330.63</v>
      </c>
      <c r="C920">
        <v>784600</v>
      </c>
      <c r="D920" t="s">
        <v>53</v>
      </c>
      <c r="E920">
        <f>(Таблица1[[#This Row],[Close]]-B919)/B919</f>
        <v>-2.1399367234930619E-2</v>
      </c>
    </row>
    <row r="921" spans="1:5" x14ac:dyDescent="0.35">
      <c r="A921" s="8">
        <v>43418</v>
      </c>
      <c r="B921">
        <v>312.56</v>
      </c>
      <c r="C921">
        <v>1169400</v>
      </c>
      <c r="D921" t="s">
        <v>53</v>
      </c>
      <c r="E921">
        <f>(Таблица1[[#This Row],[Close]]-B920)/B920</f>
        <v>-5.4653237758219141E-2</v>
      </c>
    </row>
    <row r="922" spans="1:5" x14ac:dyDescent="0.35">
      <c r="A922" s="8">
        <v>43419</v>
      </c>
      <c r="B922">
        <v>320.77999999999997</v>
      </c>
      <c r="C922">
        <v>931300</v>
      </c>
      <c r="D922" t="s">
        <v>53</v>
      </c>
      <c r="E922">
        <f>(Таблица1[[#This Row],[Close]]-B921)/B921</f>
        <v>2.6298950601484419E-2</v>
      </c>
    </row>
    <row r="923" spans="1:5" x14ac:dyDescent="0.35">
      <c r="A923" s="8">
        <v>43420</v>
      </c>
      <c r="B923">
        <v>319.77999999999997</v>
      </c>
      <c r="C923">
        <v>752900</v>
      </c>
      <c r="D923" t="s">
        <v>53</v>
      </c>
      <c r="E923">
        <f>(Таблица1[[#This Row],[Close]]-B922)/B922</f>
        <v>-3.1174013342477715E-3</v>
      </c>
    </row>
    <row r="924" spans="1:5" x14ac:dyDescent="0.35">
      <c r="A924" s="8">
        <v>43423</v>
      </c>
      <c r="B924">
        <v>299.82999000000001</v>
      </c>
      <c r="C924">
        <v>966300</v>
      </c>
      <c r="D924" t="s">
        <v>53</v>
      </c>
      <c r="E924">
        <f>(Таблица1[[#This Row],[Close]]-B923)/B923</f>
        <v>-6.2386672087059745E-2</v>
      </c>
    </row>
    <row r="925" spans="1:5" x14ac:dyDescent="0.35">
      <c r="A925" s="8">
        <v>43424</v>
      </c>
      <c r="B925">
        <v>302.29001</v>
      </c>
      <c r="C925">
        <v>963800</v>
      </c>
      <c r="D925" t="s">
        <v>53</v>
      </c>
      <c r="E925">
        <f>(Таблица1[[#This Row],[Close]]-B924)/B924</f>
        <v>8.2047162793821449E-3</v>
      </c>
    </row>
    <row r="926" spans="1:5" x14ac:dyDescent="0.35">
      <c r="A926" s="8">
        <v>43425</v>
      </c>
      <c r="B926">
        <v>301.60001</v>
      </c>
      <c r="C926">
        <v>475800</v>
      </c>
      <c r="D926" t="s">
        <v>53</v>
      </c>
      <c r="E926">
        <f>(Таблица1[[#This Row],[Close]]-B925)/B925</f>
        <v>-2.2825762584744291E-3</v>
      </c>
    </row>
    <row r="927" spans="1:5" x14ac:dyDescent="0.35">
      <c r="A927" s="8">
        <v>43427</v>
      </c>
      <c r="B927">
        <v>299.41000000000003</v>
      </c>
      <c r="C927">
        <v>224600</v>
      </c>
      <c r="D927" t="s">
        <v>53</v>
      </c>
      <c r="E927">
        <f>(Таблица1[[#This Row],[Close]]-B926)/B926</f>
        <v>-7.2613061252881674E-3</v>
      </c>
    </row>
    <row r="928" spans="1:5" x14ac:dyDescent="0.35">
      <c r="A928" s="8">
        <v>43430</v>
      </c>
      <c r="B928">
        <v>311.14999</v>
      </c>
      <c r="C928">
        <v>752100</v>
      </c>
      <c r="D928" t="s">
        <v>53</v>
      </c>
      <c r="E928">
        <f>(Таблица1[[#This Row],[Close]]-B927)/B927</f>
        <v>3.9210413813833792E-2</v>
      </c>
    </row>
    <row r="929" spans="1:5" x14ac:dyDescent="0.35">
      <c r="A929" s="8">
        <v>43431</v>
      </c>
      <c r="B929">
        <v>313.95001000000002</v>
      </c>
      <c r="C929">
        <v>1090200</v>
      </c>
      <c r="D929" t="s">
        <v>53</v>
      </c>
      <c r="E929">
        <f>(Таблица1[[#This Row],[Close]]-B928)/B928</f>
        <v>8.9989397075025384E-3</v>
      </c>
    </row>
    <row r="930" spans="1:5" x14ac:dyDescent="0.35">
      <c r="A930" s="8">
        <v>43432</v>
      </c>
      <c r="B930">
        <v>335.22</v>
      </c>
      <c r="C930">
        <v>710500</v>
      </c>
      <c r="D930" t="s">
        <v>53</v>
      </c>
      <c r="E930">
        <f>(Таблица1[[#This Row],[Close]]-B929)/B929</f>
        <v>6.7749607652504956E-2</v>
      </c>
    </row>
    <row r="931" spans="1:5" x14ac:dyDescent="0.35">
      <c r="A931" s="8">
        <v>43433</v>
      </c>
      <c r="B931">
        <v>331.98998999999998</v>
      </c>
      <c r="C931">
        <v>533400</v>
      </c>
      <c r="D931" t="s">
        <v>53</v>
      </c>
      <c r="E931">
        <f>(Таблица1[[#This Row],[Close]]-B930)/B930</f>
        <v>-9.6354931090031903E-3</v>
      </c>
    </row>
    <row r="932" spans="1:5" x14ac:dyDescent="0.35">
      <c r="A932" s="8">
        <v>43434</v>
      </c>
      <c r="B932">
        <v>332.67998999999998</v>
      </c>
      <c r="C932">
        <v>522900</v>
      </c>
      <c r="D932" t="s">
        <v>53</v>
      </c>
      <c r="E932">
        <f>(Таблица1[[#This Row],[Close]]-B931)/B931</f>
        <v>2.0783759172979819E-3</v>
      </c>
    </row>
    <row r="933" spans="1:5" x14ac:dyDescent="0.35">
      <c r="A933" s="8">
        <v>43437</v>
      </c>
      <c r="B933">
        <v>343.45001000000002</v>
      </c>
      <c r="C933">
        <v>573000</v>
      </c>
      <c r="D933" t="s">
        <v>53</v>
      </c>
      <c r="E933">
        <f>(Таблица1[[#This Row],[Close]]-B932)/B932</f>
        <v>3.2373513056796852E-2</v>
      </c>
    </row>
    <row r="934" spans="1:5" x14ac:dyDescent="0.35">
      <c r="A934" s="8">
        <v>43438</v>
      </c>
      <c r="B934">
        <v>327.17998999999998</v>
      </c>
      <c r="C934">
        <v>587700</v>
      </c>
      <c r="D934" t="s">
        <v>53</v>
      </c>
      <c r="E934">
        <f>(Таблица1[[#This Row],[Close]]-B933)/B933</f>
        <v>-4.7372309000660806E-2</v>
      </c>
    </row>
    <row r="935" spans="1:5" x14ac:dyDescent="0.35">
      <c r="A935" s="8">
        <v>43440</v>
      </c>
      <c r="B935">
        <v>332.98000999999999</v>
      </c>
      <c r="C935">
        <v>501100</v>
      </c>
      <c r="D935" t="s">
        <v>53</v>
      </c>
      <c r="E935">
        <f>(Таблица1[[#This Row],[Close]]-B934)/B934</f>
        <v>1.7727306611874456E-2</v>
      </c>
    </row>
    <row r="936" spans="1:5" x14ac:dyDescent="0.35">
      <c r="A936" s="8">
        <v>43441</v>
      </c>
      <c r="B936">
        <v>317.51999000000001</v>
      </c>
      <c r="C936">
        <v>469100</v>
      </c>
      <c r="D936" t="s">
        <v>53</v>
      </c>
      <c r="E936">
        <f>(Таблица1[[#This Row],[Close]]-B935)/B935</f>
        <v>-4.6429273637177158E-2</v>
      </c>
    </row>
    <row r="937" spans="1:5" x14ac:dyDescent="0.35">
      <c r="A937" s="8">
        <v>43444</v>
      </c>
      <c r="B937">
        <v>323.66000000000003</v>
      </c>
      <c r="C937">
        <v>447800</v>
      </c>
      <c r="D937" t="s">
        <v>53</v>
      </c>
      <c r="E937">
        <f>(Таблица1[[#This Row],[Close]]-B936)/B936</f>
        <v>1.9337396678552485E-2</v>
      </c>
    </row>
    <row r="938" spans="1:5" x14ac:dyDescent="0.35">
      <c r="A938" s="8">
        <v>43445</v>
      </c>
      <c r="B938">
        <v>328.13</v>
      </c>
      <c r="C938">
        <v>391800</v>
      </c>
      <c r="D938" t="s">
        <v>53</v>
      </c>
      <c r="E938">
        <f>(Таблица1[[#This Row],[Close]]-B937)/B937</f>
        <v>1.3810789099672403E-2</v>
      </c>
    </row>
    <row r="939" spans="1:5" x14ac:dyDescent="0.35">
      <c r="A939" s="8">
        <v>43446</v>
      </c>
      <c r="B939">
        <v>330.69</v>
      </c>
      <c r="C939">
        <v>376900</v>
      </c>
      <c r="D939" t="s">
        <v>53</v>
      </c>
      <c r="E939">
        <f>(Таблица1[[#This Row],[Close]]-B938)/B938</f>
        <v>7.8017858775485394E-3</v>
      </c>
    </row>
    <row r="940" spans="1:5" x14ac:dyDescent="0.35">
      <c r="A940" s="8">
        <v>43447</v>
      </c>
      <c r="B940">
        <v>319.72000000000003</v>
      </c>
      <c r="C940">
        <v>444200</v>
      </c>
      <c r="D940" t="s">
        <v>53</v>
      </c>
      <c r="E940">
        <f>(Таблица1[[#This Row],[Close]]-B939)/B939</f>
        <v>-3.3173062384710669E-2</v>
      </c>
    </row>
    <row r="941" spans="1:5" x14ac:dyDescent="0.35">
      <c r="A941" s="8">
        <v>43448</v>
      </c>
      <c r="B941">
        <v>316.19</v>
      </c>
      <c r="C941">
        <v>348600</v>
      </c>
      <c r="D941" t="s">
        <v>53</v>
      </c>
      <c r="E941">
        <f>(Таблица1[[#This Row],[Close]]-B940)/B940</f>
        <v>-1.1040910796947421E-2</v>
      </c>
    </row>
    <row r="942" spans="1:5" x14ac:dyDescent="0.35">
      <c r="A942" s="8">
        <v>43451</v>
      </c>
      <c r="B942">
        <v>298.76999000000001</v>
      </c>
      <c r="C942">
        <v>758400</v>
      </c>
      <c r="D942" t="s">
        <v>53</v>
      </c>
      <c r="E942">
        <f>(Таблица1[[#This Row],[Close]]-B941)/B941</f>
        <v>-5.5093488092602519E-2</v>
      </c>
    </row>
    <row r="943" spans="1:5" x14ac:dyDescent="0.35">
      <c r="A943" s="8">
        <v>43452</v>
      </c>
      <c r="B943">
        <v>304.79998999999998</v>
      </c>
      <c r="C943">
        <v>552200</v>
      </c>
      <c r="D943" t="s">
        <v>53</v>
      </c>
      <c r="E943">
        <f>(Таблица1[[#This Row],[Close]]-B942)/B942</f>
        <v>2.0182749947543169E-2</v>
      </c>
    </row>
    <row r="944" spans="1:5" x14ac:dyDescent="0.35">
      <c r="A944" s="8">
        <v>43453</v>
      </c>
      <c r="B944">
        <v>296.14001000000002</v>
      </c>
      <c r="C944">
        <v>647100</v>
      </c>
      <c r="D944" t="s">
        <v>53</v>
      </c>
      <c r="E944">
        <f>(Таблица1[[#This Row],[Close]]-B943)/B943</f>
        <v>-2.8412008806168145E-2</v>
      </c>
    </row>
    <row r="945" spans="1:5" x14ac:dyDescent="0.35">
      <c r="A945" s="8">
        <v>43454</v>
      </c>
      <c r="B945">
        <v>284.27999999999997</v>
      </c>
      <c r="C945">
        <v>896100</v>
      </c>
      <c r="D945" t="s">
        <v>53</v>
      </c>
      <c r="E945">
        <f>(Таблица1[[#This Row],[Close]]-B944)/B944</f>
        <v>-4.0048658065487484E-2</v>
      </c>
    </row>
    <row r="946" spans="1:5" x14ac:dyDescent="0.35">
      <c r="A946" s="8">
        <v>43455</v>
      </c>
      <c r="B946">
        <v>290.29001</v>
      </c>
      <c r="C946">
        <v>1105400</v>
      </c>
      <c r="D946" t="s">
        <v>53</v>
      </c>
      <c r="E946">
        <f>(Таблица1[[#This Row],[Close]]-B945)/B945</f>
        <v>2.1141163641480311E-2</v>
      </c>
    </row>
    <row r="947" spans="1:5" x14ac:dyDescent="0.35">
      <c r="A947" s="8">
        <v>43458</v>
      </c>
      <c r="B947">
        <v>281.07999000000001</v>
      </c>
      <c r="C947">
        <v>340700</v>
      </c>
      <c r="D947" t="s">
        <v>53</v>
      </c>
      <c r="E947">
        <f>(Таблица1[[#This Row],[Close]]-B946)/B946</f>
        <v>-3.1726961599539666E-2</v>
      </c>
    </row>
    <row r="948" spans="1:5" x14ac:dyDescent="0.35">
      <c r="A948" s="8">
        <v>43460</v>
      </c>
      <c r="B948">
        <v>307.44</v>
      </c>
      <c r="C948">
        <v>536500</v>
      </c>
      <c r="D948" t="s">
        <v>53</v>
      </c>
      <c r="E948">
        <f>(Таблица1[[#This Row],[Close]]-B947)/B947</f>
        <v>9.3781168840940926E-2</v>
      </c>
    </row>
    <row r="949" spans="1:5" x14ac:dyDescent="0.35">
      <c r="A949" s="8">
        <v>43461</v>
      </c>
      <c r="B949">
        <v>315.67000999999999</v>
      </c>
      <c r="C949">
        <v>669100</v>
      </c>
      <c r="D949" t="s">
        <v>53</v>
      </c>
      <c r="E949">
        <f>(Таблица1[[#This Row],[Close]]-B948)/B948</f>
        <v>2.6769483476450667E-2</v>
      </c>
    </row>
    <row r="950" spans="1:5" x14ac:dyDescent="0.35">
      <c r="A950" s="8">
        <v>43462</v>
      </c>
      <c r="B950">
        <v>318.17000999999999</v>
      </c>
      <c r="C950">
        <v>489100</v>
      </c>
      <c r="D950" t="s">
        <v>53</v>
      </c>
      <c r="E950">
        <f>(Таблица1[[#This Row],[Close]]-B949)/B949</f>
        <v>7.9196626882610741E-3</v>
      </c>
    </row>
    <row r="951" spans="1:5" x14ac:dyDescent="0.35">
      <c r="A951" s="8">
        <v>43465</v>
      </c>
      <c r="B951">
        <v>325.04001</v>
      </c>
      <c r="C951">
        <v>483700</v>
      </c>
      <c r="D951" t="s">
        <v>53</v>
      </c>
      <c r="E951">
        <f>(Таблица1[[#This Row],[Close]]-B950)/B950</f>
        <v>2.1592229889925846E-2</v>
      </c>
    </row>
    <row r="952" spans="1:5" x14ac:dyDescent="0.35">
      <c r="A952" s="8">
        <v>43467</v>
      </c>
      <c r="B952">
        <v>309.95999</v>
      </c>
      <c r="C952">
        <v>590000</v>
      </c>
      <c r="D952" t="s">
        <v>53</v>
      </c>
      <c r="E952">
        <f>(Таблица1[[#This Row],[Close]]-B951)/B951</f>
        <v>-4.639435003709233E-2</v>
      </c>
    </row>
    <row r="953" spans="1:5" x14ac:dyDescent="0.35">
      <c r="A953" s="8">
        <v>43468</v>
      </c>
      <c r="B953">
        <v>302.29001</v>
      </c>
      <c r="C953">
        <v>665300</v>
      </c>
      <c r="D953" t="s">
        <v>53</v>
      </c>
      <c r="E953">
        <f>(Таблица1[[#This Row],[Close]]-B952)/B952</f>
        <v>-2.4745064677541156E-2</v>
      </c>
    </row>
    <row r="954" spans="1:5" x14ac:dyDescent="0.35">
      <c r="A954" s="8">
        <v>43469</v>
      </c>
      <c r="B954">
        <v>313.44</v>
      </c>
      <c r="C954">
        <v>624300</v>
      </c>
      <c r="D954" t="s">
        <v>53</v>
      </c>
      <c r="E954">
        <f>(Таблица1[[#This Row],[Close]]-B953)/B953</f>
        <v>3.6885076023517954E-2</v>
      </c>
    </row>
    <row r="955" spans="1:5" x14ac:dyDescent="0.35">
      <c r="A955" s="8">
        <v>43472</v>
      </c>
      <c r="B955">
        <v>314.79998999999998</v>
      </c>
      <c r="C955">
        <v>710600</v>
      </c>
      <c r="D955" t="s">
        <v>53</v>
      </c>
      <c r="E955">
        <f>(Таблица1[[#This Row],[Close]]-B954)/B954</f>
        <v>4.3389165390504787E-3</v>
      </c>
    </row>
    <row r="956" spans="1:5" x14ac:dyDescent="0.35">
      <c r="A956" s="8">
        <v>43473</v>
      </c>
      <c r="B956">
        <v>318.42000999999999</v>
      </c>
      <c r="C956">
        <v>570700</v>
      </c>
      <c r="D956" t="s">
        <v>53</v>
      </c>
      <c r="E956">
        <f>(Таблица1[[#This Row],[Close]]-B955)/B955</f>
        <v>1.1499428573679469E-2</v>
      </c>
    </row>
    <row r="957" spans="1:5" x14ac:dyDescent="0.35">
      <c r="A957" s="8">
        <v>43474</v>
      </c>
      <c r="B957">
        <v>336.39999</v>
      </c>
      <c r="C957">
        <v>623900</v>
      </c>
      <c r="D957" t="s">
        <v>53</v>
      </c>
      <c r="E957">
        <f>(Таблица1[[#This Row],[Close]]-B956)/B956</f>
        <v>5.646623778449103E-2</v>
      </c>
    </row>
    <row r="958" spans="1:5" x14ac:dyDescent="0.35">
      <c r="A958" s="8">
        <v>43475</v>
      </c>
      <c r="B958">
        <v>335.13</v>
      </c>
      <c r="C958">
        <v>531100</v>
      </c>
      <c r="D958" t="s">
        <v>53</v>
      </c>
      <c r="E958">
        <f>(Таблица1[[#This Row],[Close]]-B957)/B957</f>
        <v>-3.7752379243531104E-3</v>
      </c>
    </row>
    <row r="959" spans="1:5" x14ac:dyDescent="0.35">
      <c r="A959" s="8">
        <v>43476</v>
      </c>
      <c r="B959">
        <v>323.79998999999998</v>
      </c>
      <c r="C959">
        <v>545100</v>
      </c>
      <c r="D959" t="s">
        <v>53</v>
      </c>
      <c r="E959">
        <f>(Таблица1[[#This Row],[Close]]-B958)/B958</f>
        <v>-3.3807805926058594E-2</v>
      </c>
    </row>
    <row r="960" spans="1:5" x14ac:dyDescent="0.35">
      <c r="A960" s="8">
        <v>43479</v>
      </c>
      <c r="B960">
        <v>315.25</v>
      </c>
      <c r="C960">
        <v>343400</v>
      </c>
      <c r="D960" t="s">
        <v>53</v>
      </c>
      <c r="E960">
        <f>(Таблица1[[#This Row],[Close]]-B959)/B959</f>
        <v>-2.6405158320109832E-2</v>
      </c>
    </row>
    <row r="961" spans="1:5" x14ac:dyDescent="0.35">
      <c r="A961" s="8">
        <v>43480</v>
      </c>
      <c r="B961">
        <v>325.60998999999998</v>
      </c>
      <c r="C961">
        <v>358200</v>
      </c>
      <c r="D961" t="s">
        <v>53</v>
      </c>
      <c r="E961">
        <f>(Таблица1[[#This Row],[Close]]-B960)/B960</f>
        <v>3.2862775574940467E-2</v>
      </c>
    </row>
    <row r="962" spans="1:5" x14ac:dyDescent="0.35">
      <c r="A962" s="8">
        <v>43481</v>
      </c>
      <c r="B962">
        <v>324.13</v>
      </c>
      <c r="C962">
        <v>476900</v>
      </c>
      <c r="D962" t="s">
        <v>53</v>
      </c>
      <c r="E962">
        <f>(Таблица1[[#This Row],[Close]]-B961)/B961</f>
        <v>-4.5452843753350037E-3</v>
      </c>
    </row>
    <row r="963" spans="1:5" x14ac:dyDescent="0.35">
      <c r="A963" s="8">
        <v>43482</v>
      </c>
      <c r="B963">
        <v>330.32001000000002</v>
      </c>
      <c r="C963">
        <v>305600</v>
      </c>
      <c r="D963" t="s">
        <v>53</v>
      </c>
      <c r="E963">
        <f>(Таблица1[[#This Row],[Close]]-B962)/B962</f>
        <v>1.9097306636226295E-2</v>
      </c>
    </row>
    <row r="964" spans="1:5" x14ac:dyDescent="0.35">
      <c r="A964" s="8">
        <v>43483</v>
      </c>
      <c r="B964">
        <v>333.73998999999998</v>
      </c>
      <c r="C964">
        <v>459800</v>
      </c>
      <c r="D964" t="s">
        <v>53</v>
      </c>
      <c r="E964">
        <f>(Таблица1[[#This Row],[Close]]-B963)/B963</f>
        <v>1.0353535651685021E-2</v>
      </c>
    </row>
    <row r="965" spans="1:5" x14ac:dyDescent="0.35">
      <c r="A965" s="8">
        <v>43487</v>
      </c>
      <c r="B965">
        <v>336.13</v>
      </c>
      <c r="C965">
        <v>669100</v>
      </c>
      <c r="D965" t="s">
        <v>53</v>
      </c>
      <c r="E965">
        <f>(Таблица1[[#This Row],[Close]]-B964)/B964</f>
        <v>7.1612934368459058E-3</v>
      </c>
    </row>
    <row r="966" spans="1:5" x14ac:dyDescent="0.35">
      <c r="A966" s="8">
        <v>43488</v>
      </c>
      <c r="B966">
        <v>336.98000999999999</v>
      </c>
      <c r="C966">
        <v>376100</v>
      </c>
      <c r="D966" t="s">
        <v>53</v>
      </c>
      <c r="E966">
        <f>(Таблица1[[#This Row],[Close]]-B965)/B965</f>
        <v>2.528813256775645E-3</v>
      </c>
    </row>
    <row r="967" spans="1:5" x14ac:dyDescent="0.35">
      <c r="A967" s="8">
        <v>43489</v>
      </c>
      <c r="B967">
        <v>348.5</v>
      </c>
      <c r="C967">
        <v>734200</v>
      </c>
      <c r="D967" t="s">
        <v>53</v>
      </c>
      <c r="E967">
        <f>(Таблица1[[#This Row],[Close]]-B966)/B966</f>
        <v>3.4185974414328038E-2</v>
      </c>
    </row>
    <row r="968" spans="1:5" x14ac:dyDescent="0.35">
      <c r="A968" s="8">
        <v>43490</v>
      </c>
      <c r="B968">
        <v>349.37</v>
      </c>
      <c r="C968">
        <v>416000</v>
      </c>
      <c r="D968" t="s">
        <v>53</v>
      </c>
      <c r="E968">
        <f>(Таблица1[[#This Row],[Close]]-B967)/B967</f>
        <v>2.4964131994261248E-3</v>
      </c>
    </row>
    <row r="969" spans="1:5" x14ac:dyDescent="0.35">
      <c r="A969" s="8">
        <v>43493</v>
      </c>
      <c r="B969">
        <v>336.89999</v>
      </c>
      <c r="C969">
        <v>388700</v>
      </c>
      <c r="D969" t="s">
        <v>53</v>
      </c>
      <c r="E969">
        <f>(Таблица1[[#This Row],[Close]]-B968)/B968</f>
        <v>-3.5692847124824692E-2</v>
      </c>
    </row>
    <row r="970" spans="1:5" x14ac:dyDescent="0.35">
      <c r="A970" s="8">
        <v>43494</v>
      </c>
      <c r="B970">
        <v>330.38</v>
      </c>
      <c r="C970">
        <v>374300</v>
      </c>
      <c r="D970" t="s">
        <v>53</v>
      </c>
      <c r="E970">
        <f>(Таблица1[[#This Row],[Close]]-B969)/B969</f>
        <v>-1.9352894608278281E-2</v>
      </c>
    </row>
    <row r="971" spans="1:5" x14ac:dyDescent="0.35">
      <c r="A971" s="8">
        <v>43495</v>
      </c>
      <c r="B971">
        <v>339.59</v>
      </c>
      <c r="C971">
        <v>413800</v>
      </c>
      <c r="D971" t="s">
        <v>53</v>
      </c>
      <c r="E971">
        <f>(Таблица1[[#This Row],[Close]]-B970)/B970</f>
        <v>2.7876990132574549E-2</v>
      </c>
    </row>
    <row r="972" spans="1:5" x14ac:dyDescent="0.35">
      <c r="A972" s="8">
        <v>43496</v>
      </c>
      <c r="B972">
        <v>351.07001000000002</v>
      </c>
      <c r="C972">
        <v>1073300</v>
      </c>
      <c r="D972" t="s">
        <v>53</v>
      </c>
      <c r="E972">
        <f>(Таблица1[[#This Row],[Close]]-B971)/B971</f>
        <v>3.3805500750905652E-2</v>
      </c>
    </row>
    <row r="973" spans="1:5" x14ac:dyDescent="0.35">
      <c r="A973" s="8">
        <v>43497</v>
      </c>
      <c r="B973">
        <v>351.07999000000001</v>
      </c>
      <c r="C973">
        <v>496600</v>
      </c>
      <c r="D973" t="s">
        <v>53</v>
      </c>
      <c r="E973">
        <f>(Таблица1[[#This Row],[Close]]-B972)/B972</f>
        <v>2.8427378345374918E-5</v>
      </c>
    </row>
    <row r="974" spans="1:5" x14ac:dyDescent="0.35">
      <c r="A974" s="8">
        <v>43500</v>
      </c>
      <c r="B974">
        <v>330.41</v>
      </c>
      <c r="C974">
        <v>1682200</v>
      </c>
      <c r="D974" t="s">
        <v>53</v>
      </c>
      <c r="E974">
        <f>(Таблица1[[#This Row],[Close]]-B973)/B973</f>
        <v>-5.8875443171796785E-2</v>
      </c>
    </row>
    <row r="975" spans="1:5" x14ac:dyDescent="0.35">
      <c r="A975" s="8">
        <v>43501</v>
      </c>
      <c r="B975">
        <v>344.28</v>
      </c>
      <c r="C975">
        <v>764300</v>
      </c>
      <c r="D975" t="s">
        <v>53</v>
      </c>
      <c r="E975">
        <f>(Таблица1[[#This Row],[Close]]-B974)/B974</f>
        <v>4.197814836112692E-2</v>
      </c>
    </row>
    <row r="976" spans="1:5" x14ac:dyDescent="0.35">
      <c r="A976" s="8">
        <v>43502</v>
      </c>
      <c r="B976">
        <v>344.78</v>
      </c>
      <c r="C976">
        <v>435200</v>
      </c>
      <c r="D976" t="s">
        <v>53</v>
      </c>
      <c r="E976">
        <f>(Таблица1[[#This Row],[Close]]-B975)/B975</f>
        <v>1.4523062623446033E-3</v>
      </c>
    </row>
    <row r="977" spans="1:5" x14ac:dyDescent="0.35">
      <c r="A977" s="8">
        <v>43503</v>
      </c>
      <c r="B977">
        <v>341.60998999999998</v>
      </c>
      <c r="C977">
        <v>300600</v>
      </c>
      <c r="D977" t="s">
        <v>53</v>
      </c>
      <c r="E977">
        <f>(Таблица1[[#This Row],[Close]]-B976)/B976</f>
        <v>-9.1942978130981814E-3</v>
      </c>
    </row>
    <row r="978" spans="1:5" x14ac:dyDescent="0.35">
      <c r="A978" s="8">
        <v>43504</v>
      </c>
      <c r="B978">
        <v>341.20999</v>
      </c>
      <c r="C978">
        <v>307500</v>
      </c>
      <c r="D978" t="s">
        <v>53</v>
      </c>
      <c r="E978">
        <f>(Таблица1[[#This Row],[Close]]-B977)/B977</f>
        <v>-1.1709259439396877E-3</v>
      </c>
    </row>
    <row r="979" spans="1:5" x14ac:dyDescent="0.35">
      <c r="A979" s="8">
        <v>43507</v>
      </c>
      <c r="B979">
        <v>354.92000999999999</v>
      </c>
      <c r="C979">
        <v>526000</v>
      </c>
      <c r="D979" t="s">
        <v>53</v>
      </c>
      <c r="E979">
        <f>(Таблица1[[#This Row],[Close]]-B978)/B978</f>
        <v>4.0180593774525729E-2</v>
      </c>
    </row>
    <row r="980" spans="1:5" x14ac:dyDescent="0.35">
      <c r="A980" s="8">
        <v>43508</v>
      </c>
      <c r="B980">
        <v>358.07999000000001</v>
      </c>
      <c r="C980">
        <v>370300</v>
      </c>
      <c r="D980" t="s">
        <v>53</v>
      </c>
      <c r="E980">
        <f>(Таблица1[[#This Row],[Close]]-B979)/B979</f>
        <v>8.903358252469391E-3</v>
      </c>
    </row>
    <row r="981" spans="1:5" x14ac:dyDescent="0.35">
      <c r="A981" s="8">
        <v>43509</v>
      </c>
      <c r="B981">
        <v>361.5</v>
      </c>
      <c r="C981">
        <v>300100</v>
      </c>
      <c r="D981" t="s">
        <v>53</v>
      </c>
      <c r="E981">
        <f>(Таблица1[[#This Row],[Close]]-B980)/B980</f>
        <v>9.5509665312490388E-3</v>
      </c>
    </row>
    <row r="982" spans="1:5" x14ac:dyDescent="0.35">
      <c r="A982" s="8">
        <v>43510</v>
      </c>
      <c r="B982">
        <v>357.82001000000002</v>
      </c>
      <c r="C982">
        <v>254500</v>
      </c>
      <c r="D982" t="s">
        <v>53</v>
      </c>
      <c r="E982">
        <f>(Таблица1[[#This Row],[Close]]-B981)/B981</f>
        <v>-1.0179778699861619E-2</v>
      </c>
    </row>
    <row r="983" spans="1:5" x14ac:dyDescent="0.35">
      <c r="A983" s="8">
        <v>43511</v>
      </c>
      <c r="B983">
        <v>362.06</v>
      </c>
      <c r="C983">
        <v>316500</v>
      </c>
      <c r="D983" t="s">
        <v>53</v>
      </c>
      <c r="E983">
        <f>(Таблица1[[#This Row],[Close]]-B982)/B982</f>
        <v>1.1849505006721052E-2</v>
      </c>
    </row>
    <row r="984" spans="1:5" x14ac:dyDescent="0.35">
      <c r="A984" s="8">
        <v>43515</v>
      </c>
      <c r="B984">
        <v>359.37</v>
      </c>
      <c r="C984">
        <v>308100</v>
      </c>
      <c r="D984" t="s">
        <v>53</v>
      </c>
      <c r="E984">
        <f>(Таблица1[[#This Row],[Close]]-B983)/B983</f>
        <v>-7.4297077832403404E-3</v>
      </c>
    </row>
    <row r="985" spans="1:5" x14ac:dyDescent="0.35">
      <c r="A985" s="8">
        <v>43516</v>
      </c>
      <c r="B985">
        <v>362.25</v>
      </c>
      <c r="C985">
        <v>368800</v>
      </c>
      <c r="D985" t="s">
        <v>53</v>
      </c>
      <c r="E985">
        <f>(Таблица1[[#This Row],[Close]]-B984)/B984</f>
        <v>8.0140245429501499E-3</v>
      </c>
    </row>
    <row r="986" spans="1:5" x14ac:dyDescent="0.35">
      <c r="A986" s="8">
        <v>43517</v>
      </c>
      <c r="B986">
        <v>358.35998999999998</v>
      </c>
      <c r="C986">
        <v>315800</v>
      </c>
      <c r="D986" t="s">
        <v>53</v>
      </c>
      <c r="E986">
        <f>(Таблица1[[#This Row],[Close]]-B985)/B985</f>
        <v>-1.0738467908902741E-2</v>
      </c>
    </row>
    <row r="987" spans="1:5" x14ac:dyDescent="0.35">
      <c r="A987" s="8">
        <v>43518</v>
      </c>
      <c r="B987">
        <v>352.60001</v>
      </c>
      <c r="C987">
        <v>422900</v>
      </c>
      <c r="D987" t="s">
        <v>53</v>
      </c>
      <c r="E987">
        <f>(Таблица1[[#This Row],[Close]]-B986)/B986</f>
        <v>-1.607316709658348E-2</v>
      </c>
    </row>
    <row r="988" spans="1:5" x14ac:dyDescent="0.35">
      <c r="A988" s="8">
        <v>43521</v>
      </c>
      <c r="B988">
        <v>352.89001000000002</v>
      </c>
      <c r="C988">
        <v>368900</v>
      </c>
      <c r="D988" t="s">
        <v>53</v>
      </c>
      <c r="E988">
        <f>(Таблица1[[#This Row],[Close]]-B987)/B987</f>
        <v>8.2246168966365163E-4</v>
      </c>
    </row>
    <row r="989" spans="1:5" x14ac:dyDescent="0.35">
      <c r="A989" s="8">
        <v>43522</v>
      </c>
      <c r="B989">
        <v>342.87</v>
      </c>
      <c r="C989">
        <v>587100</v>
      </c>
      <c r="D989" t="s">
        <v>53</v>
      </c>
      <c r="E989">
        <f>(Таблица1[[#This Row],[Close]]-B988)/B988</f>
        <v>-2.8394144679811176E-2</v>
      </c>
    </row>
    <row r="990" spans="1:5" x14ac:dyDescent="0.35">
      <c r="A990" s="8">
        <v>43523</v>
      </c>
      <c r="B990">
        <v>336.17000999999999</v>
      </c>
      <c r="C990">
        <v>445900</v>
      </c>
      <c r="D990" t="s">
        <v>53</v>
      </c>
      <c r="E990">
        <f>(Таблица1[[#This Row],[Close]]-B989)/B989</f>
        <v>-1.9540904716073188E-2</v>
      </c>
    </row>
    <row r="991" spans="1:5" x14ac:dyDescent="0.35">
      <c r="A991" s="8">
        <v>43524</v>
      </c>
      <c r="B991">
        <v>334.5</v>
      </c>
      <c r="C991">
        <v>420600</v>
      </c>
      <c r="D991" t="s">
        <v>53</v>
      </c>
      <c r="E991">
        <f>(Таблица1[[#This Row],[Close]]-B990)/B990</f>
        <v>-4.9677542621960561E-3</v>
      </c>
    </row>
    <row r="992" spans="1:5" x14ac:dyDescent="0.35">
      <c r="A992" s="8">
        <v>43525</v>
      </c>
      <c r="B992">
        <v>348.06</v>
      </c>
      <c r="C992">
        <v>375300</v>
      </c>
      <c r="D992" t="s">
        <v>53</v>
      </c>
      <c r="E992">
        <f>(Таблица1[[#This Row],[Close]]-B991)/B991</f>
        <v>4.0538116591928255E-2</v>
      </c>
    </row>
    <row r="993" spans="1:5" x14ac:dyDescent="0.35">
      <c r="A993" s="8">
        <v>43528</v>
      </c>
      <c r="B993">
        <v>338.20001000000002</v>
      </c>
      <c r="C993">
        <v>376100</v>
      </c>
      <c r="D993" t="s">
        <v>53</v>
      </c>
      <c r="E993">
        <f>(Таблица1[[#This Row],[Close]]-B992)/B992</f>
        <v>-2.8328420387289496E-2</v>
      </c>
    </row>
    <row r="994" spans="1:5" x14ac:dyDescent="0.35">
      <c r="A994" s="8">
        <v>43529</v>
      </c>
      <c r="B994">
        <v>333.20999</v>
      </c>
      <c r="C994">
        <v>359700</v>
      </c>
      <c r="D994" t="s">
        <v>53</v>
      </c>
      <c r="E994">
        <f>(Таблица1[[#This Row],[Close]]-B993)/B993</f>
        <v>-1.4754641787266699E-2</v>
      </c>
    </row>
    <row r="995" spans="1:5" x14ac:dyDescent="0.35">
      <c r="A995" s="8">
        <v>43530</v>
      </c>
      <c r="B995">
        <v>317.85001</v>
      </c>
      <c r="C995">
        <v>707600</v>
      </c>
      <c r="D995" t="s">
        <v>53</v>
      </c>
      <c r="E995">
        <f>(Таблица1[[#This Row],[Close]]-B994)/B994</f>
        <v>-4.6096997271900544E-2</v>
      </c>
    </row>
    <row r="996" spans="1:5" x14ac:dyDescent="0.35">
      <c r="A996" s="8">
        <v>43531</v>
      </c>
      <c r="B996">
        <v>317.42000999999999</v>
      </c>
      <c r="C996">
        <v>437100</v>
      </c>
      <c r="D996" t="s">
        <v>53</v>
      </c>
      <c r="E996">
        <f>(Таблица1[[#This Row],[Close]]-B995)/B995</f>
        <v>-1.3528393470870327E-3</v>
      </c>
    </row>
    <row r="997" spans="1:5" x14ac:dyDescent="0.35">
      <c r="A997" s="8">
        <v>43532</v>
      </c>
      <c r="B997">
        <v>314.20999</v>
      </c>
      <c r="C997">
        <v>399900</v>
      </c>
      <c r="D997" t="s">
        <v>53</v>
      </c>
      <c r="E997">
        <f>(Таблица1[[#This Row],[Close]]-B996)/B996</f>
        <v>-1.0112847013015928E-2</v>
      </c>
    </row>
    <row r="998" spans="1:5" x14ac:dyDescent="0.35">
      <c r="A998" s="8">
        <v>43535</v>
      </c>
      <c r="B998">
        <v>319.20001000000002</v>
      </c>
      <c r="C998">
        <v>249000</v>
      </c>
      <c r="D998" t="s">
        <v>53</v>
      </c>
      <c r="E998">
        <f>(Таблица1[[#This Row],[Close]]-B997)/B997</f>
        <v>1.5881162785435356E-2</v>
      </c>
    </row>
    <row r="999" spans="1:5" x14ac:dyDescent="0.35">
      <c r="A999" s="8">
        <v>43536</v>
      </c>
      <c r="B999">
        <v>323.76001000000002</v>
      </c>
      <c r="C999">
        <v>248400</v>
      </c>
      <c r="D999" t="s">
        <v>53</v>
      </c>
      <c r="E999">
        <f>(Таблица1[[#This Row],[Close]]-B998)/B998</f>
        <v>1.4285713838166866E-2</v>
      </c>
    </row>
    <row r="1000" spans="1:5" x14ac:dyDescent="0.35">
      <c r="A1000" s="8">
        <v>43537</v>
      </c>
      <c r="B1000">
        <v>325.63</v>
      </c>
      <c r="C1000">
        <v>249300</v>
      </c>
      <c r="D1000" t="s">
        <v>53</v>
      </c>
      <c r="E1000">
        <f>(Таблица1[[#This Row],[Close]]-B999)/B999</f>
        <v>5.7758523049217005E-3</v>
      </c>
    </row>
    <row r="1001" spans="1:5" x14ac:dyDescent="0.35">
      <c r="A1001" s="8">
        <v>43538</v>
      </c>
      <c r="B1001">
        <v>325.60998999999998</v>
      </c>
      <c r="C1001">
        <v>227700</v>
      </c>
      <c r="D1001" t="s">
        <v>53</v>
      </c>
      <c r="E1001">
        <f>(Таблица1[[#This Row],[Close]]-B1000)/B1000</f>
        <v>-6.1450112090450531E-5</v>
      </c>
    </row>
    <row r="1002" spans="1:5" x14ac:dyDescent="0.35">
      <c r="A1002" s="8">
        <v>43539</v>
      </c>
      <c r="B1002">
        <v>333.23000999999999</v>
      </c>
      <c r="C1002">
        <v>562800</v>
      </c>
      <c r="D1002" t="s">
        <v>53</v>
      </c>
      <c r="E1002">
        <f>(Таблица1[[#This Row],[Close]]-B1001)/B1001</f>
        <v>2.3402291803147721E-2</v>
      </c>
    </row>
    <row r="1003" spans="1:5" x14ac:dyDescent="0.35">
      <c r="A1003" s="8">
        <v>43542</v>
      </c>
      <c r="B1003">
        <v>333.25</v>
      </c>
      <c r="C1003">
        <v>465500</v>
      </c>
      <c r="D1003" t="s">
        <v>53</v>
      </c>
      <c r="E1003">
        <f>(Таблица1[[#This Row],[Close]]-B1002)/B1002</f>
        <v>5.9988594664709397E-5</v>
      </c>
    </row>
    <row r="1004" spans="1:5" x14ac:dyDescent="0.35">
      <c r="A1004" s="8">
        <v>43543</v>
      </c>
      <c r="B1004">
        <v>339.35998999999998</v>
      </c>
      <c r="C1004">
        <v>351800</v>
      </c>
      <c r="D1004" t="s">
        <v>53</v>
      </c>
      <c r="E1004">
        <f>(Таблица1[[#This Row],[Close]]-B1003)/B1003</f>
        <v>1.8334553638409547E-2</v>
      </c>
    </row>
    <row r="1005" spans="1:5" x14ac:dyDescent="0.35">
      <c r="A1005" s="8">
        <v>43544</v>
      </c>
      <c r="B1005">
        <v>339.66</v>
      </c>
      <c r="C1005">
        <v>411100</v>
      </c>
      <c r="D1005" t="s">
        <v>53</v>
      </c>
      <c r="E1005">
        <f>(Таблица1[[#This Row],[Close]]-B1004)/B1004</f>
        <v>8.8404646640885087E-4</v>
      </c>
    </row>
    <row r="1006" spans="1:5" x14ac:dyDescent="0.35">
      <c r="A1006" s="8">
        <v>43545</v>
      </c>
      <c r="B1006">
        <v>337.42998999999998</v>
      </c>
      <c r="C1006">
        <v>529100</v>
      </c>
      <c r="D1006" t="s">
        <v>53</v>
      </c>
      <c r="E1006">
        <f>(Таблица1[[#This Row],[Close]]-B1005)/B1005</f>
        <v>-6.5654183595361525E-3</v>
      </c>
    </row>
    <row r="1007" spans="1:5" x14ac:dyDescent="0.35">
      <c r="A1007" s="8">
        <v>43546</v>
      </c>
      <c r="B1007">
        <v>323.20999</v>
      </c>
      <c r="C1007">
        <v>406000</v>
      </c>
      <c r="D1007" t="s">
        <v>53</v>
      </c>
      <c r="E1007">
        <f>(Таблица1[[#This Row],[Close]]-B1006)/B1006</f>
        <v>-4.2142075160539146E-2</v>
      </c>
    </row>
    <row r="1008" spans="1:5" x14ac:dyDescent="0.35">
      <c r="A1008" s="8">
        <v>43549</v>
      </c>
      <c r="B1008">
        <v>313.22000000000003</v>
      </c>
      <c r="C1008">
        <v>762400</v>
      </c>
      <c r="D1008" t="s">
        <v>53</v>
      </c>
      <c r="E1008">
        <f>(Таблица1[[#This Row],[Close]]-B1007)/B1007</f>
        <v>-3.0908667148561768E-2</v>
      </c>
    </row>
    <row r="1009" spans="1:5" x14ac:dyDescent="0.35">
      <c r="A1009" s="8">
        <v>43550</v>
      </c>
      <c r="B1009">
        <v>286</v>
      </c>
      <c r="C1009">
        <v>1961600</v>
      </c>
      <c r="D1009" t="s">
        <v>53</v>
      </c>
      <c r="E1009">
        <f>(Таблица1[[#This Row],[Close]]-B1008)/B1008</f>
        <v>-8.6903773705382881E-2</v>
      </c>
    </row>
    <row r="1010" spans="1:5" x14ac:dyDescent="0.35">
      <c r="A1010" s="8">
        <v>43551</v>
      </c>
      <c r="B1010">
        <v>276.39001000000002</v>
      </c>
      <c r="C1010">
        <v>1565300</v>
      </c>
      <c r="D1010" t="s">
        <v>53</v>
      </c>
      <c r="E1010">
        <f>(Таблица1[[#This Row],[Close]]-B1009)/B1009</f>
        <v>-3.3601363636363575E-2</v>
      </c>
    </row>
    <row r="1011" spans="1:5" x14ac:dyDescent="0.35">
      <c r="A1011" s="8">
        <v>43552</v>
      </c>
      <c r="B1011">
        <v>283.89999</v>
      </c>
      <c r="C1011">
        <v>926100</v>
      </c>
      <c r="D1011" t="s">
        <v>53</v>
      </c>
      <c r="E1011">
        <f>(Таблица1[[#This Row],[Close]]-B1010)/B1010</f>
        <v>2.7171676718706236E-2</v>
      </c>
    </row>
    <row r="1012" spans="1:5" x14ac:dyDescent="0.35">
      <c r="A1012" s="8">
        <v>43553</v>
      </c>
      <c r="B1012">
        <v>285.58999999999997</v>
      </c>
      <c r="C1012">
        <v>763900</v>
      </c>
      <c r="D1012" t="s">
        <v>53</v>
      </c>
      <c r="E1012">
        <f>(Таблица1[[#This Row],[Close]]-B1011)/B1011</f>
        <v>5.9528357151402943E-3</v>
      </c>
    </row>
    <row r="1013" spans="1:5" x14ac:dyDescent="0.35">
      <c r="A1013" s="8">
        <v>43556</v>
      </c>
      <c r="B1013">
        <v>277.76001000000002</v>
      </c>
      <c r="C1013">
        <v>980600</v>
      </c>
      <c r="D1013" t="s">
        <v>53</v>
      </c>
      <c r="E1013">
        <f>(Таблица1[[#This Row],[Close]]-B1012)/B1012</f>
        <v>-2.7416891347736103E-2</v>
      </c>
    </row>
    <row r="1014" spans="1:5" x14ac:dyDescent="0.35">
      <c r="A1014" s="8">
        <v>43557</v>
      </c>
      <c r="B1014">
        <v>284.20001000000002</v>
      </c>
      <c r="C1014">
        <v>550000</v>
      </c>
      <c r="D1014" t="s">
        <v>53</v>
      </c>
      <c r="E1014">
        <f>(Таблица1[[#This Row],[Close]]-B1013)/B1013</f>
        <v>2.318548303623692E-2</v>
      </c>
    </row>
    <row r="1015" spans="1:5" x14ac:dyDescent="0.35">
      <c r="A1015" s="8">
        <v>43558</v>
      </c>
      <c r="B1015">
        <v>284.94</v>
      </c>
      <c r="C1015">
        <v>576000</v>
      </c>
      <c r="D1015" t="s">
        <v>53</v>
      </c>
      <c r="E1015">
        <f>(Таблица1[[#This Row],[Close]]-B1014)/B1014</f>
        <v>2.6037648626401435E-3</v>
      </c>
    </row>
    <row r="1016" spans="1:5" x14ac:dyDescent="0.35">
      <c r="A1016" s="8">
        <v>43559</v>
      </c>
      <c r="B1016">
        <v>282.87</v>
      </c>
      <c r="C1016">
        <v>691900</v>
      </c>
      <c r="D1016" t="s">
        <v>53</v>
      </c>
      <c r="E1016">
        <f>(Таблица1[[#This Row],[Close]]-B1015)/B1015</f>
        <v>-7.2646873025899953E-3</v>
      </c>
    </row>
    <row r="1017" spans="1:5" x14ac:dyDescent="0.35">
      <c r="A1017" s="8">
        <v>43560</v>
      </c>
      <c r="B1017">
        <v>284.91000000000003</v>
      </c>
      <c r="C1017">
        <v>549400</v>
      </c>
      <c r="D1017" t="s">
        <v>53</v>
      </c>
      <c r="E1017">
        <f>(Таблица1[[#This Row],[Close]]-B1016)/B1016</f>
        <v>7.2117934033302236E-3</v>
      </c>
    </row>
    <row r="1018" spans="1:5" x14ac:dyDescent="0.35">
      <c r="A1018" s="8">
        <v>43563</v>
      </c>
      <c r="B1018">
        <v>282.95001000000002</v>
      </c>
      <c r="C1018">
        <v>600500</v>
      </c>
      <c r="D1018" t="s">
        <v>53</v>
      </c>
      <c r="E1018">
        <f>(Таблица1[[#This Row],[Close]]-B1017)/B1017</f>
        <v>-6.8793303148362807E-3</v>
      </c>
    </row>
    <row r="1019" spans="1:5" x14ac:dyDescent="0.35">
      <c r="A1019" s="8">
        <v>43564</v>
      </c>
      <c r="B1019">
        <v>281.64999</v>
      </c>
      <c r="C1019">
        <v>490000</v>
      </c>
      <c r="D1019" t="s">
        <v>53</v>
      </c>
      <c r="E1019">
        <f>(Таблица1[[#This Row],[Close]]-B1018)/B1018</f>
        <v>-4.5945218379741977E-3</v>
      </c>
    </row>
    <row r="1020" spans="1:5" x14ac:dyDescent="0.35">
      <c r="A1020" s="8">
        <v>43565</v>
      </c>
      <c r="B1020">
        <v>280.54001</v>
      </c>
      <c r="C1020">
        <v>591200</v>
      </c>
      <c r="D1020" t="s">
        <v>53</v>
      </c>
      <c r="E1020">
        <f>(Таблица1[[#This Row],[Close]]-B1019)/B1019</f>
        <v>-3.9409907310843763E-3</v>
      </c>
    </row>
    <row r="1021" spans="1:5" x14ac:dyDescent="0.35">
      <c r="A1021" s="8">
        <v>43566</v>
      </c>
      <c r="B1021">
        <v>271.89001000000002</v>
      </c>
      <c r="C1021">
        <v>849800</v>
      </c>
      <c r="D1021" t="s">
        <v>53</v>
      </c>
      <c r="E1021">
        <f>(Таблица1[[#This Row],[Close]]-B1020)/B1020</f>
        <v>-3.0833391643494905E-2</v>
      </c>
    </row>
    <row r="1022" spans="1:5" x14ac:dyDescent="0.35">
      <c r="A1022" s="8">
        <v>43567</v>
      </c>
      <c r="B1022">
        <v>270.07999000000001</v>
      </c>
      <c r="C1022">
        <v>950000</v>
      </c>
      <c r="D1022" t="s">
        <v>53</v>
      </c>
      <c r="E1022">
        <f>(Таблица1[[#This Row],[Close]]-B1021)/B1021</f>
        <v>-6.6571772901843967E-3</v>
      </c>
    </row>
    <row r="1023" spans="1:5" x14ac:dyDescent="0.35">
      <c r="A1023" s="8">
        <v>43570</v>
      </c>
      <c r="B1023">
        <v>272.29998999999998</v>
      </c>
      <c r="C1023">
        <v>884300</v>
      </c>
      <c r="D1023" t="s">
        <v>53</v>
      </c>
      <c r="E1023">
        <f>(Таблица1[[#This Row],[Close]]-B1022)/B1022</f>
        <v>8.2197870342040902E-3</v>
      </c>
    </row>
    <row r="1024" spans="1:5" x14ac:dyDescent="0.35">
      <c r="A1024" s="8">
        <v>43571</v>
      </c>
      <c r="B1024">
        <v>265.95001000000002</v>
      </c>
      <c r="C1024">
        <v>563000</v>
      </c>
      <c r="D1024" t="s">
        <v>53</v>
      </c>
      <c r="E1024">
        <f>(Таблица1[[#This Row],[Close]]-B1023)/B1023</f>
        <v>-2.3319795200873714E-2</v>
      </c>
    </row>
    <row r="1025" spans="1:5" x14ac:dyDescent="0.35">
      <c r="A1025" s="8">
        <v>43572</v>
      </c>
      <c r="B1025">
        <v>251.49001000000001</v>
      </c>
      <c r="C1025">
        <v>1020100</v>
      </c>
      <c r="D1025" t="s">
        <v>53</v>
      </c>
      <c r="E1025">
        <f>(Таблица1[[#This Row],[Close]]-B1024)/B1024</f>
        <v>-5.437112034701562E-2</v>
      </c>
    </row>
    <row r="1026" spans="1:5" x14ac:dyDescent="0.35">
      <c r="A1026" s="8">
        <v>43573</v>
      </c>
      <c r="B1026">
        <v>256.56</v>
      </c>
      <c r="C1026">
        <v>1183100</v>
      </c>
      <c r="D1026" t="s">
        <v>53</v>
      </c>
      <c r="E1026">
        <f>(Таблица1[[#This Row],[Close]]-B1025)/B1025</f>
        <v>2.0159806745405073E-2</v>
      </c>
    </row>
    <row r="1027" spans="1:5" x14ac:dyDescent="0.35">
      <c r="A1027" s="8">
        <v>43577</v>
      </c>
      <c r="B1027">
        <v>260.92998999999998</v>
      </c>
      <c r="C1027">
        <v>764900</v>
      </c>
      <c r="D1027" t="s">
        <v>53</v>
      </c>
      <c r="E1027">
        <f>(Таблица1[[#This Row],[Close]]-B1026)/B1026</f>
        <v>1.703301371998742E-2</v>
      </c>
    </row>
    <row r="1028" spans="1:5" x14ac:dyDescent="0.35">
      <c r="A1028" s="8">
        <v>43578</v>
      </c>
      <c r="B1028">
        <v>262.17998999999998</v>
      </c>
      <c r="C1028">
        <v>737700</v>
      </c>
      <c r="D1028" t="s">
        <v>53</v>
      </c>
      <c r="E1028">
        <f>(Таблица1[[#This Row],[Close]]-B1027)/B1027</f>
        <v>4.790557037924234E-3</v>
      </c>
    </row>
    <row r="1029" spans="1:5" x14ac:dyDescent="0.35">
      <c r="A1029" s="8">
        <v>43579</v>
      </c>
      <c r="B1029">
        <v>270.82999000000001</v>
      </c>
      <c r="C1029">
        <v>1113300</v>
      </c>
      <c r="D1029" t="s">
        <v>53</v>
      </c>
      <c r="E1029">
        <f>(Таблица1[[#This Row],[Close]]-B1028)/B1028</f>
        <v>3.2992601761866094E-2</v>
      </c>
    </row>
    <row r="1030" spans="1:5" x14ac:dyDescent="0.35">
      <c r="A1030" s="8">
        <v>43580</v>
      </c>
      <c r="B1030">
        <v>268.13</v>
      </c>
      <c r="C1030">
        <v>600200</v>
      </c>
      <c r="D1030" t="s">
        <v>53</v>
      </c>
      <c r="E1030">
        <f>(Таблица1[[#This Row],[Close]]-B1029)/B1029</f>
        <v>-9.9693169135368423E-3</v>
      </c>
    </row>
    <row r="1031" spans="1:5" x14ac:dyDescent="0.35">
      <c r="A1031" s="8">
        <v>43581</v>
      </c>
      <c r="B1031">
        <v>274.91000000000003</v>
      </c>
      <c r="C1031">
        <v>736300</v>
      </c>
      <c r="D1031" t="s">
        <v>53</v>
      </c>
      <c r="E1031">
        <f>(Таблица1[[#This Row],[Close]]-B1030)/B1030</f>
        <v>2.5286241748405734E-2</v>
      </c>
    </row>
    <row r="1032" spans="1:5" x14ac:dyDescent="0.35">
      <c r="A1032" s="8">
        <v>43584</v>
      </c>
      <c r="B1032">
        <v>274</v>
      </c>
      <c r="C1032">
        <v>805700</v>
      </c>
      <c r="D1032" t="s">
        <v>53</v>
      </c>
      <c r="E1032">
        <f>(Таблица1[[#This Row],[Close]]-B1031)/B1031</f>
        <v>-3.3101742388418932E-3</v>
      </c>
    </row>
    <row r="1033" spans="1:5" x14ac:dyDescent="0.35">
      <c r="A1033" s="8">
        <v>43585</v>
      </c>
      <c r="B1033">
        <v>277.41000000000003</v>
      </c>
      <c r="C1033">
        <v>826400</v>
      </c>
      <c r="D1033" t="s">
        <v>53</v>
      </c>
      <c r="E1033">
        <f>(Таблица1[[#This Row],[Close]]-B1032)/B1032</f>
        <v>1.2445255474452646E-2</v>
      </c>
    </row>
    <row r="1034" spans="1:5" x14ac:dyDescent="0.35">
      <c r="A1034" s="8">
        <v>43586</v>
      </c>
      <c r="B1034">
        <v>277.07001000000002</v>
      </c>
      <c r="C1034">
        <v>1343300</v>
      </c>
      <c r="D1034" t="s">
        <v>53</v>
      </c>
      <c r="E1034">
        <f>(Таблица1[[#This Row],[Close]]-B1033)/B1033</f>
        <v>-1.2255866767600311E-3</v>
      </c>
    </row>
    <row r="1035" spans="1:5" x14ac:dyDescent="0.35">
      <c r="A1035" s="8">
        <v>43587</v>
      </c>
      <c r="B1035">
        <v>264.76999000000001</v>
      </c>
      <c r="C1035">
        <v>4772900</v>
      </c>
      <c r="D1035" t="s">
        <v>53</v>
      </c>
      <c r="E1035">
        <f>(Таблица1[[#This Row],[Close]]-B1034)/B1034</f>
        <v>-4.4393184235276911E-2</v>
      </c>
    </row>
    <row r="1036" spans="1:5" x14ac:dyDescent="0.35">
      <c r="A1036" s="8">
        <v>43588</v>
      </c>
      <c r="B1036">
        <v>271.75</v>
      </c>
      <c r="C1036">
        <v>1075900</v>
      </c>
      <c r="D1036" t="s">
        <v>53</v>
      </c>
      <c r="E1036">
        <f>(Таблица1[[#This Row],[Close]]-B1035)/B1035</f>
        <v>2.6362542069061499E-2</v>
      </c>
    </row>
    <row r="1037" spans="1:5" x14ac:dyDescent="0.35">
      <c r="A1037" s="8">
        <v>43591</v>
      </c>
      <c r="B1037">
        <v>268.95001000000002</v>
      </c>
      <c r="C1037">
        <v>920900</v>
      </c>
      <c r="D1037" t="s">
        <v>53</v>
      </c>
      <c r="E1037">
        <f>(Таблица1[[#This Row],[Close]]-B1036)/B1036</f>
        <v>-1.0303551057957607E-2</v>
      </c>
    </row>
    <row r="1038" spans="1:5" x14ac:dyDescent="0.35">
      <c r="A1038" s="8">
        <v>43592</v>
      </c>
      <c r="B1038">
        <v>261.98000999999999</v>
      </c>
      <c r="C1038">
        <v>1000000</v>
      </c>
      <c r="D1038" t="s">
        <v>53</v>
      </c>
      <c r="E1038">
        <f>(Таблица1[[#This Row],[Close]]-B1037)/B1037</f>
        <v>-2.5915596731154712E-2</v>
      </c>
    </row>
    <row r="1039" spans="1:5" x14ac:dyDescent="0.35">
      <c r="A1039" s="8">
        <v>43593</v>
      </c>
      <c r="B1039">
        <v>260.26999000000001</v>
      </c>
      <c r="C1039">
        <v>739800</v>
      </c>
      <c r="D1039" t="s">
        <v>53</v>
      </c>
      <c r="E1039">
        <f>(Таблица1[[#This Row],[Close]]-B1038)/B1038</f>
        <v>-6.5272919105544957E-3</v>
      </c>
    </row>
    <row r="1040" spans="1:5" x14ac:dyDescent="0.35">
      <c r="A1040" s="8">
        <v>43594</v>
      </c>
      <c r="B1040">
        <v>261.94</v>
      </c>
      <c r="C1040">
        <v>713000</v>
      </c>
      <c r="D1040" t="s">
        <v>53</v>
      </c>
      <c r="E1040">
        <f>(Таблица1[[#This Row],[Close]]-B1039)/B1039</f>
        <v>6.4164523923791236E-3</v>
      </c>
    </row>
    <row r="1041" spans="1:5" x14ac:dyDescent="0.35">
      <c r="A1041" s="8">
        <v>43595</v>
      </c>
      <c r="B1041">
        <v>258.92000999999999</v>
      </c>
      <c r="C1041">
        <v>667000</v>
      </c>
      <c r="D1041" t="s">
        <v>53</v>
      </c>
      <c r="E1041">
        <f>(Таблица1[[#This Row],[Close]]-B1040)/B1040</f>
        <v>-1.1529319691532439E-2</v>
      </c>
    </row>
    <row r="1042" spans="1:5" x14ac:dyDescent="0.35">
      <c r="A1042" s="8">
        <v>43598</v>
      </c>
      <c r="B1042">
        <v>252.37</v>
      </c>
      <c r="C1042">
        <v>778200</v>
      </c>
      <c r="D1042" t="s">
        <v>53</v>
      </c>
      <c r="E1042">
        <f>(Таблица1[[#This Row],[Close]]-B1041)/B1041</f>
        <v>-2.5297426799883047E-2</v>
      </c>
    </row>
    <row r="1043" spans="1:5" x14ac:dyDescent="0.35">
      <c r="A1043" s="8">
        <v>43599</v>
      </c>
      <c r="B1043">
        <v>256.69</v>
      </c>
      <c r="C1043">
        <v>574700</v>
      </c>
      <c r="D1043" t="s">
        <v>53</v>
      </c>
      <c r="E1043">
        <f>(Таблица1[[#This Row],[Close]]-B1042)/B1042</f>
        <v>1.711772397670085E-2</v>
      </c>
    </row>
    <row r="1044" spans="1:5" x14ac:dyDescent="0.35">
      <c r="A1044" s="8">
        <v>43600</v>
      </c>
      <c r="B1044">
        <v>259.67998999999998</v>
      </c>
      <c r="C1044">
        <v>574400</v>
      </c>
      <c r="D1044" t="s">
        <v>53</v>
      </c>
      <c r="E1044">
        <f>(Таблица1[[#This Row],[Close]]-B1043)/B1043</f>
        <v>1.1648252756242851E-2</v>
      </c>
    </row>
    <row r="1045" spans="1:5" x14ac:dyDescent="0.35">
      <c r="A1045" s="8">
        <v>43601</v>
      </c>
      <c r="B1045">
        <v>262.14001000000002</v>
      </c>
      <c r="C1045">
        <v>1183500</v>
      </c>
      <c r="D1045" t="s">
        <v>53</v>
      </c>
      <c r="E1045">
        <f>(Таблица1[[#This Row],[Close]]-B1044)/B1044</f>
        <v>9.473275164559437E-3</v>
      </c>
    </row>
    <row r="1046" spans="1:5" x14ac:dyDescent="0.35">
      <c r="A1046" s="8">
        <v>43602</v>
      </c>
      <c r="B1046">
        <v>260.48000999999999</v>
      </c>
      <c r="C1046">
        <v>596200</v>
      </c>
      <c r="D1046" t="s">
        <v>53</v>
      </c>
      <c r="E1046">
        <f>(Таблица1[[#This Row],[Close]]-B1045)/B1045</f>
        <v>-6.3324938455599543E-3</v>
      </c>
    </row>
    <row r="1047" spans="1:5" x14ac:dyDescent="0.35">
      <c r="A1047" s="8">
        <v>43605</v>
      </c>
      <c r="B1047">
        <v>252.58</v>
      </c>
      <c r="C1047">
        <v>720500</v>
      </c>
      <c r="D1047" t="s">
        <v>53</v>
      </c>
      <c r="E1047">
        <f>(Таблица1[[#This Row],[Close]]-B1046)/B1046</f>
        <v>-3.0328661304949968E-2</v>
      </c>
    </row>
    <row r="1048" spans="1:5" x14ac:dyDescent="0.35">
      <c r="A1048" s="8">
        <v>43606</v>
      </c>
      <c r="B1048">
        <v>260.33999999999997</v>
      </c>
      <c r="C1048">
        <v>746500</v>
      </c>
      <c r="D1048" t="s">
        <v>53</v>
      </c>
      <c r="E1048">
        <f>(Таблица1[[#This Row],[Close]]-B1047)/B1047</f>
        <v>3.0722939266766815E-2</v>
      </c>
    </row>
    <row r="1049" spans="1:5" x14ac:dyDescent="0.35">
      <c r="A1049" s="8">
        <v>43607</v>
      </c>
      <c r="B1049">
        <v>265.48000999999999</v>
      </c>
      <c r="C1049">
        <v>653500</v>
      </c>
      <c r="D1049" t="s">
        <v>53</v>
      </c>
      <c r="E1049">
        <f>(Таблица1[[#This Row],[Close]]-B1048)/B1048</f>
        <v>1.9743450871936769E-2</v>
      </c>
    </row>
    <row r="1050" spans="1:5" x14ac:dyDescent="0.35">
      <c r="A1050" s="8">
        <v>43608</v>
      </c>
      <c r="B1050">
        <v>262.64001000000002</v>
      </c>
      <c r="C1050">
        <v>881800</v>
      </c>
      <c r="D1050" t="s">
        <v>53</v>
      </c>
      <c r="E1050">
        <f>(Таблица1[[#This Row],[Close]]-B1049)/B1049</f>
        <v>-1.0697603936356546E-2</v>
      </c>
    </row>
    <row r="1051" spans="1:5" x14ac:dyDescent="0.35">
      <c r="A1051" s="8">
        <v>43609</v>
      </c>
      <c r="B1051">
        <v>270.39001000000002</v>
      </c>
      <c r="C1051">
        <v>695400</v>
      </c>
      <c r="D1051" t="s">
        <v>53</v>
      </c>
      <c r="E1051">
        <f>(Таблица1[[#This Row],[Close]]-B1050)/B1050</f>
        <v>2.9508070761952832E-2</v>
      </c>
    </row>
    <row r="1052" spans="1:5" x14ac:dyDescent="0.35">
      <c r="A1052" s="8">
        <v>43613</v>
      </c>
      <c r="B1052">
        <v>269.39999</v>
      </c>
      <c r="C1052">
        <v>834900</v>
      </c>
      <c r="D1052" t="s">
        <v>53</v>
      </c>
      <c r="E1052">
        <f>(Таблица1[[#This Row],[Close]]-B1051)/B1051</f>
        <v>-3.6614518413606162E-3</v>
      </c>
    </row>
    <row r="1053" spans="1:5" x14ac:dyDescent="0.35">
      <c r="A1053" s="8">
        <v>43614</v>
      </c>
      <c r="B1053">
        <v>260.37</v>
      </c>
      <c r="C1053">
        <v>775900</v>
      </c>
      <c r="D1053" t="s">
        <v>53</v>
      </c>
      <c r="E1053">
        <f>(Таблица1[[#This Row],[Close]]-B1052)/B1052</f>
        <v>-3.3518895082364324E-2</v>
      </c>
    </row>
    <row r="1054" spans="1:5" x14ac:dyDescent="0.35">
      <c r="A1054" s="8">
        <v>43615</v>
      </c>
      <c r="B1054">
        <v>266.39001000000002</v>
      </c>
      <c r="C1054">
        <v>444700</v>
      </c>
      <c r="D1054" t="s">
        <v>53</v>
      </c>
      <c r="E1054">
        <f>(Таблица1[[#This Row],[Close]]-B1053)/B1053</f>
        <v>2.3120981679917094E-2</v>
      </c>
    </row>
    <row r="1055" spans="1:5" x14ac:dyDescent="0.35">
      <c r="A1055" s="8">
        <v>43616</v>
      </c>
      <c r="B1055">
        <v>261.92000999999999</v>
      </c>
      <c r="C1055">
        <v>514200</v>
      </c>
      <c r="D1055" t="s">
        <v>53</v>
      </c>
      <c r="E1055">
        <f>(Таблица1[[#This Row],[Close]]-B1054)/B1054</f>
        <v>-1.67799085258491E-2</v>
      </c>
    </row>
    <row r="1056" spans="1:5" x14ac:dyDescent="0.35">
      <c r="A1056" s="8">
        <v>43619</v>
      </c>
      <c r="B1056">
        <v>261.42998999999998</v>
      </c>
      <c r="C1056">
        <v>649200</v>
      </c>
      <c r="D1056" t="s">
        <v>53</v>
      </c>
      <c r="E1056">
        <f>(Таблица1[[#This Row],[Close]]-B1055)/B1055</f>
        <v>-1.870876532113814E-3</v>
      </c>
    </row>
    <row r="1057" spans="1:5" x14ac:dyDescent="0.35">
      <c r="A1057" s="8">
        <v>43620</v>
      </c>
      <c r="B1057">
        <v>267.06</v>
      </c>
      <c r="C1057">
        <v>639100</v>
      </c>
      <c r="D1057" t="s">
        <v>53</v>
      </c>
      <c r="E1057">
        <f>(Таблица1[[#This Row],[Close]]-B1056)/B1056</f>
        <v>2.153544052080646E-2</v>
      </c>
    </row>
    <row r="1058" spans="1:5" x14ac:dyDescent="0.35">
      <c r="A1058" s="8">
        <v>43621</v>
      </c>
      <c r="B1058">
        <v>268.79998999999998</v>
      </c>
      <c r="C1058">
        <v>785900</v>
      </c>
      <c r="D1058" t="s">
        <v>53</v>
      </c>
      <c r="E1058">
        <f>(Таблица1[[#This Row],[Close]]-B1057)/B1057</f>
        <v>6.5153523552758837E-3</v>
      </c>
    </row>
    <row r="1059" spans="1:5" x14ac:dyDescent="0.35">
      <c r="A1059" s="8">
        <v>43622</v>
      </c>
      <c r="B1059">
        <v>269.19</v>
      </c>
      <c r="C1059">
        <v>635600</v>
      </c>
      <c r="D1059" t="s">
        <v>53</v>
      </c>
      <c r="E1059">
        <f>(Таблица1[[#This Row],[Close]]-B1058)/B1058</f>
        <v>1.4509301135019312E-3</v>
      </c>
    </row>
    <row r="1060" spans="1:5" x14ac:dyDescent="0.35">
      <c r="A1060" s="8">
        <v>43623</v>
      </c>
      <c r="B1060">
        <v>267.87</v>
      </c>
      <c r="C1060">
        <v>386400</v>
      </c>
      <c r="D1060" t="s">
        <v>53</v>
      </c>
      <c r="E1060">
        <f>(Таблица1[[#This Row],[Close]]-B1059)/B1059</f>
        <v>-4.9035996879527215E-3</v>
      </c>
    </row>
    <row r="1061" spans="1:5" x14ac:dyDescent="0.35">
      <c r="A1061" s="8">
        <v>43626</v>
      </c>
      <c r="B1061">
        <v>272.42998999999998</v>
      </c>
      <c r="C1061">
        <v>1046100</v>
      </c>
      <c r="D1061" t="s">
        <v>53</v>
      </c>
      <c r="E1061">
        <f>(Таблица1[[#This Row],[Close]]-B1060)/B1060</f>
        <v>1.7023145555679884E-2</v>
      </c>
    </row>
    <row r="1062" spans="1:5" x14ac:dyDescent="0.35">
      <c r="A1062" s="8">
        <v>43627</v>
      </c>
      <c r="B1062">
        <v>262.02999999999997</v>
      </c>
      <c r="C1062">
        <v>703800</v>
      </c>
      <c r="D1062" t="s">
        <v>53</v>
      </c>
      <c r="E1062">
        <f>(Таблица1[[#This Row],[Close]]-B1061)/B1061</f>
        <v>-3.8174908716914771E-2</v>
      </c>
    </row>
    <row r="1063" spans="1:5" x14ac:dyDescent="0.35">
      <c r="A1063" s="8">
        <v>43628</v>
      </c>
      <c r="B1063">
        <v>254.53998999999999</v>
      </c>
      <c r="C1063">
        <v>610000</v>
      </c>
      <c r="D1063" t="s">
        <v>53</v>
      </c>
      <c r="E1063">
        <f>(Таблица1[[#This Row],[Close]]-B1062)/B1062</f>
        <v>-2.8584551387245676E-2</v>
      </c>
    </row>
    <row r="1064" spans="1:5" x14ac:dyDescent="0.35">
      <c r="A1064" s="8">
        <v>43629</v>
      </c>
      <c r="B1064">
        <v>255.53</v>
      </c>
      <c r="C1064">
        <v>514500</v>
      </c>
      <c r="D1064" t="s">
        <v>53</v>
      </c>
      <c r="E1064">
        <f>(Таблица1[[#This Row],[Close]]-B1063)/B1063</f>
        <v>3.8894084972660378E-3</v>
      </c>
    </row>
    <row r="1065" spans="1:5" x14ac:dyDescent="0.35">
      <c r="A1065" s="8">
        <v>43630</v>
      </c>
      <c r="B1065">
        <v>250.96001000000001</v>
      </c>
      <c r="C1065">
        <v>469800</v>
      </c>
      <c r="D1065" t="s">
        <v>53</v>
      </c>
      <c r="E1065">
        <f>(Таблица1[[#This Row],[Close]]-B1064)/B1064</f>
        <v>-1.7884358001017453E-2</v>
      </c>
    </row>
    <row r="1066" spans="1:5" x14ac:dyDescent="0.35">
      <c r="A1066" s="8">
        <v>43633</v>
      </c>
      <c r="B1066">
        <v>256.14999</v>
      </c>
      <c r="C1066">
        <v>435800</v>
      </c>
      <c r="D1066" t="s">
        <v>53</v>
      </c>
      <c r="E1066">
        <f>(Таблица1[[#This Row],[Close]]-B1065)/B1065</f>
        <v>2.0680506029625959E-2</v>
      </c>
    </row>
    <row r="1067" spans="1:5" x14ac:dyDescent="0.35">
      <c r="A1067" s="8">
        <v>43634</v>
      </c>
      <c r="B1067">
        <v>256.47000000000003</v>
      </c>
      <c r="C1067">
        <v>443200</v>
      </c>
      <c r="D1067" t="s">
        <v>53</v>
      </c>
      <c r="E1067">
        <f>(Таблица1[[#This Row],[Close]]-B1066)/B1066</f>
        <v>1.2493070954249297E-3</v>
      </c>
    </row>
    <row r="1068" spans="1:5" x14ac:dyDescent="0.35">
      <c r="A1068" s="8">
        <v>43635</v>
      </c>
      <c r="B1068">
        <v>256.29998999999998</v>
      </c>
      <c r="C1068">
        <v>468300</v>
      </c>
      <c r="D1068" t="s">
        <v>53</v>
      </c>
      <c r="E1068">
        <f>(Таблица1[[#This Row],[Close]]-B1067)/B1067</f>
        <v>-6.6288454790052441E-4</v>
      </c>
    </row>
    <row r="1069" spans="1:5" x14ac:dyDescent="0.35">
      <c r="A1069" s="8">
        <v>43636</v>
      </c>
      <c r="B1069">
        <v>260.32999000000001</v>
      </c>
      <c r="C1069">
        <v>468900</v>
      </c>
      <c r="D1069" t="s">
        <v>53</v>
      </c>
      <c r="E1069">
        <f>(Таблица1[[#This Row],[Close]]-B1068)/B1068</f>
        <v>1.5723761830814077E-2</v>
      </c>
    </row>
    <row r="1070" spans="1:5" x14ac:dyDescent="0.35">
      <c r="A1070" s="8">
        <v>43637</v>
      </c>
      <c r="B1070">
        <v>256.04001</v>
      </c>
      <c r="C1070">
        <v>651000</v>
      </c>
      <c r="D1070" t="s">
        <v>53</v>
      </c>
      <c r="E1070">
        <f>(Таблица1[[#This Row],[Close]]-B1069)/B1069</f>
        <v>-1.6479008046671895E-2</v>
      </c>
    </row>
    <row r="1071" spans="1:5" x14ac:dyDescent="0.35">
      <c r="A1071" s="8">
        <v>43640</v>
      </c>
      <c r="B1071">
        <v>253.17</v>
      </c>
      <c r="C1071">
        <v>535000</v>
      </c>
      <c r="D1071" t="s">
        <v>53</v>
      </c>
      <c r="E1071">
        <f>(Таблица1[[#This Row],[Close]]-B1070)/B1070</f>
        <v>-1.1209224683282929E-2</v>
      </c>
    </row>
    <row r="1072" spans="1:5" x14ac:dyDescent="0.35">
      <c r="A1072" s="8">
        <v>43641</v>
      </c>
      <c r="B1072">
        <v>257.06</v>
      </c>
      <c r="C1072">
        <v>537100</v>
      </c>
      <c r="D1072" t="s">
        <v>53</v>
      </c>
      <c r="E1072">
        <f>(Таблица1[[#This Row],[Close]]-B1071)/B1071</f>
        <v>1.5365169648852608E-2</v>
      </c>
    </row>
    <row r="1073" spans="1:5" x14ac:dyDescent="0.35">
      <c r="A1073" s="8">
        <v>43642</v>
      </c>
      <c r="B1073">
        <v>251.62</v>
      </c>
      <c r="C1073">
        <v>429600</v>
      </c>
      <c r="D1073" t="s">
        <v>53</v>
      </c>
      <c r="E1073">
        <f>(Таблица1[[#This Row],[Close]]-B1072)/B1072</f>
        <v>-2.1162374542908261E-2</v>
      </c>
    </row>
    <row r="1074" spans="1:5" x14ac:dyDescent="0.35">
      <c r="A1074" s="8">
        <v>43643</v>
      </c>
      <c r="B1074">
        <v>254.92999</v>
      </c>
      <c r="C1074">
        <v>318300</v>
      </c>
      <c r="D1074" t="s">
        <v>53</v>
      </c>
      <c r="E1074">
        <f>(Таблица1[[#This Row],[Close]]-B1073)/B1073</f>
        <v>1.3154717431046813E-2</v>
      </c>
    </row>
    <row r="1075" spans="1:5" x14ac:dyDescent="0.35">
      <c r="A1075" s="8">
        <v>43644</v>
      </c>
      <c r="B1075">
        <v>260.48998999999998</v>
      </c>
      <c r="C1075">
        <v>480900</v>
      </c>
      <c r="D1075" t="s">
        <v>53</v>
      </c>
      <c r="E1075">
        <f>(Таблица1[[#This Row],[Close]]-B1074)/B1074</f>
        <v>2.1809909457886748E-2</v>
      </c>
    </row>
    <row r="1076" spans="1:5" x14ac:dyDescent="0.35">
      <c r="A1076" s="8">
        <v>43647</v>
      </c>
      <c r="B1076">
        <v>265.01999000000001</v>
      </c>
      <c r="C1076">
        <v>777000</v>
      </c>
      <c r="D1076" t="s">
        <v>53</v>
      </c>
      <c r="E1076">
        <f>(Таблица1[[#This Row],[Close]]-B1075)/B1075</f>
        <v>1.7390303558305752E-2</v>
      </c>
    </row>
    <row r="1077" spans="1:5" x14ac:dyDescent="0.35">
      <c r="A1077" s="8">
        <v>43648</v>
      </c>
      <c r="B1077">
        <v>261.48998999999998</v>
      </c>
      <c r="C1077">
        <v>358200</v>
      </c>
      <c r="D1077" t="s">
        <v>53</v>
      </c>
      <c r="E1077">
        <f>(Таблица1[[#This Row],[Close]]-B1076)/B1076</f>
        <v>-1.3319749955465735E-2</v>
      </c>
    </row>
    <row r="1078" spans="1:5" x14ac:dyDescent="0.35">
      <c r="A1078" s="8">
        <v>43649</v>
      </c>
      <c r="B1078">
        <v>261.32999000000001</v>
      </c>
      <c r="C1078">
        <v>186400</v>
      </c>
      <c r="D1078" t="s">
        <v>53</v>
      </c>
      <c r="E1078">
        <f>(Таблица1[[#This Row],[Close]]-B1077)/B1077</f>
        <v>-6.1187810669145759E-4</v>
      </c>
    </row>
    <row r="1079" spans="1:5" x14ac:dyDescent="0.35">
      <c r="A1079" s="8">
        <v>43651</v>
      </c>
      <c r="B1079">
        <v>261.47000000000003</v>
      </c>
      <c r="C1079">
        <v>335800</v>
      </c>
      <c r="D1079" t="s">
        <v>53</v>
      </c>
      <c r="E1079">
        <f>(Таблица1[[#This Row],[Close]]-B1078)/B1078</f>
        <v>5.3575940518735699E-4</v>
      </c>
    </row>
    <row r="1080" spans="1:5" x14ac:dyDescent="0.35">
      <c r="A1080" s="8">
        <v>43654</v>
      </c>
      <c r="B1080">
        <v>257.77999999999997</v>
      </c>
      <c r="C1080">
        <v>356900</v>
      </c>
      <c r="D1080" t="s">
        <v>53</v>
      </c>
      <c r="E1080">
        <f>(Таблица1[[#This Row],[Close]]-B1079)/B1079</f>
        <v>-1.411251768845395E-2</v>
      </c>
    </row>
    <row r="1081" spans="1:5" x14ac:dyDescent="0.35">
      <c r="A1081" s="8">
        <v>43655</v>
      </c>
      <c r="B1081">
        <v>257.29998999999998</v>
      </c>
      <c r="C1081">
        <v>368200</v>
      </c>
      <c r="D1081" t="s">
        <v>53</v>
      </c>
      <c r="E1081">
        <f>(Таблица1[[#This Row],[Close]]-B1080)/B1080</f>
        <v>-1.8620917061059547E-3</v>
      </c>
    </row>
    <row r="1082" spans="1:5" x14ac:dyDescent="0.35">
      <c r="A1082" s="8">
        <v>43656</v>
      </c>
      <c r="B1082">
        <v>255.81</v>
      </c>
      <c r="C1082">
        <v>390300</v>
      </c>
      <c r="D1082" t="s">
        <v>53</v>
      </c>
      <c r="E1082">
        <f>(Таблица1[[#This Row],[Close]]-B1081)/B1081</f>
        <v>-5.7908669176395134E-3</v>
      </c>
    </row>
    <row r="1083" spans="1:5" x14ac:dyDescent="0.35">
      <c r="A1083" s="8">
        <v>43657</v>
      </c>
      <c r="B1083">
        <v>266.08999999999997</v>
      </c>
      <c r="C1083">
        <v>452200</v>
      </c>
      <c r="D1083" t="s">
        <v>53</v>
      </c>
      <c r="E1083">
        <f>(Таблица1[[#This Row],[Close]]-B1082)/B1082</f>
        <v>4.0186075602986482E-2</v>
      </c>
    </row>
    <row r="1084" spans="1:5" x14ac:dyDescent="0.35">
      <c r="A1084" s="8">
        <v>43658</v>
      </c>
      <c r="B1084">
        <v>262.69</v>
      </c>
      <c r="C1084">
        <v>400100</v>
      </c>
      <c r="D1084" t="s">
        <v>53</v>
      </c>
      <c r="E1084">
        <f>(Таблица1[[#This Row],[Close]]-B1083)/B1083</f>
        <v>-1.2777631628396322E-2</v>
      </c>
    </row>
    <row r="1085" spans="1:5" x14ac:dyDescent="0.35">
      <c r="A1085" s="8">
        <v>43661</v>
      </c>
      <c r="B1085">
        <v>260.57999000000001</v>
      </c>
      <c r="C1085">
        <v>355900</v>
      </c>
      <c r="D1085" t="s">
        <v>53</v>
      </c>
      <c r="E1085">
        <f>(Таблица1[[#This Row],[Close]]-B1084)/B1084</f>
        <v>-8.0323194640069609E-3</v>
      </c>
    </row>
    <row r="1086" spans="1:5" x14ac:dyDescent="0.35">
      <c r="A1086" s="8">
        <v>43662</v>
      </c>
      <c r="B1086">
        <v>253.75</v>
      </c>
      <c r="C1086">
        <v>378500</v>
      </c>
      <c r="D1086" t="s">
        <v>53</v>
      </c>
      <c r="E1086">
        <f>(Таблица1[[#This Row],[Close]]-B1085)/B1085</f>
        <v>-2.6210723240875131E-2</v>
      </c>
    </row>
    <row r="1087" spans="1:5" x14ac:dyDescent="0.35">
      <c r="A1087" s="8">
        <v>43663</v>
      </c>
      <c r="B1087">
        <v>260.06</v>
      </c>
      <c r="C1087">
        <v>369200</v>
      </c>
      <c r="D1087" t="s">
        <v>53</v>
      </c>
      <c r="E1087">
        <f>(Таблица1[[#This Row],[Close]]-B1086)/B1086</f>
        <v>2.4866995073891635E-2</v>
      </c>
    </row>
    <row r="1088" spans="1:5" x14ac:dyDescent="0.35">
      <c r="A1088" s="8">
        <v>43664</v>
      </c>
      <c r="B1088">
        <v>262.76999000000001</v>
      </c>
      <c r="C1088">
        <v>310900</v>
      </c>
      <c r="D1088" t="s">
        <v>53</v>
      </c>
      <c r="E1088">
        <f>(Таблица1[[#This Row],[Close]]-B1087)/B1087</f>
        <v>1.0420633699915423E-2</v>
      </c>
    </row>
    <row r="1089" spans="1:5" x14ac:dyDescent="0.35">
      <c r="A1089" s="8">
        <v>43665</v>
      </c>
      <c r="B1089">
        <v>260.47000000000003</v>
      </c>
      <c r="C1089">
        <v>255200</v>
      </c>
      <c r="D1089" t="s">
        <v>53</v>
      </c>
      <c r="E1089">
        <f>(Таблица1[[#This Row],[Close]]-B1088)/B1088</f>
        <v>-8.7528640542246846E-3</v>
      </c>
    </row>
    <row r="1090" spans="1:5" x14ac:dyDescent="0.35">
      <c r="A1090" s="8">
        <v>43668</v>
      </c>
      <c r="B1090">
        <v>263.97000000000003</v>
      </c>
      <c r="C1090">
        <v>429300</v>
      </c>
      <c r="D1090" t="s">
        <v>53</v>
      </c>
      <c r="E1090">
        <f>(Таблица1[[#This Row],[Close]]-B1089)/B1089</f>
        <v>1.3437248051599031E-2</v>
      </c>
    </row>
    <row r="1091" spans="1:5" x14ac:dyDescent="0.35">
      <c r="A1091" s="8">
        <v>43669</v>
      </c>
      <c r="B1091">
        <v>264.67000999999999</v>
      </c>
      <c r="C1091">
        <v>391100</v>
      </c>
      <c r="D1091" t="s">
        <v>53</v>
      </c>
      <c r="E1091">
        <f>(Таблица1[[#This Row],[Close]]-B1090)/B1090</f>
        <v>2.651854377391231E-3</v>
      </c>
    </row>
    <row r="1092" spans="1:5" x14ac:dyDescent="0.35">
      <c r="A1092" s="8">
        <v>43670</v>
      </c>
      <c r="B1092">
        <v>275.94</v>
      </c>
      <c r="C1092">
        <v>470300</v>
      </c>
      <c r="D1092" t="s">
        <v>53</v>
      </c>
      <c r="E1092">
        <f>(Таблица1[[#This Row],[Close]]-B1091)/B1091</f>
        <v>4.2581288299343045E-2</v>
      </c>
    </row>
    <row r="1093" spans="1:5" x14ac:dyDescent="0.35">
      <c r="A1093" s="8">
        <v>43671</v>
      </c>
      <c r="B1093">
        <v>272.20999</v>
      </c>
      <c r="C1093">
        <v>389500</v>
      </c>
      <c r="D1093" t="s">
        <v>53</v>
      </c>
      <c r="E1093">
        <f>(Таблица1[[#This Row],[Close]]-B1092)/B1092</f>
        <v>-1.3517467565412746E-2</v>
      </c>
    </row>
    <row r="1094" spans="1:5" x14ac:dyDescent="0.35">
      <c r="A1094" s="8">
        <v>43672</v>
      </c>
      <c r="B1094">
        <v>272.66000000000003</v>
      </c>
      <c r="C1094">
        <v>299100</v>
      </c>
      <c r="D1094" t="s">
        <v>53</v>
      </c>
      <c r="E1094">
        <f>(Таблица1[[#This Row],[Close]]-B1093)/B1093</f>
        <v>1.6531722439724575E-3</v>
      </c>
    </row>
    <row r="1095" spans="1:5" x14ac:dyDescent="0.35">
      <c r="A1095" s="8">
        <v>43675</v>
      </c>
      <c r="B1095">
        <v>275.92998999999998</v>
      </c>
      <c r="C1095">
        <v>378600</v>
      </c>
      <c r="D1095" t="s">
        <v>53</v>
      </c>
      <c r="E1095">
        <f>(Таблица1[[#This Row],[Close]]-B1094)/B1094</f>
        <v>1.1992921587324689E-2</v>
      </c>
    </row>
    <row r="1096" spans="1:5" x14ac:dyDescent="0.35">
      <c r="A1096" s="8">
        <v>43676</v>
      </c>
      <c r="B1096">
        <v>279.23000999999999</v>
      </c>
      <c r="C1096">
        <v>389600</v>
      </c>
      <c r="D1096" t="s">
        <v>53</v>
      </c>
      <c r="E1096">
        <f>(Таблица1[[#This Row],[Close]]-B1095)/B1095</f>
        <v>1.1959627875172315E-2</v>
      </c>
    </row>
    <row r="1097" spans="1:5" x14ac:dyDescent="0.35">
      <c r="A1097" s="8">
        <v>43677</v>
      </c>
      <c r="B1097">
        <v>278.56</v>
      </c>
      <c r="C1097">
        <v>572200</v>
      </c>
      <c r="D1097" t="s">
        <v>53</v>
      </c>
      <c r="E1097">
        <f>(Таблица1[[#This Row],[Close]]-B1096)/B1096</f>
        <v>-2.3994913727216883E-3</v>
      </c>
    </row>
    <row r="1098" spans="1:5" x14ac:dyDescent="0.35">
      <c r="A1098" s="8">
        <v>43678</v>
      </c>
      <c r="B1098">
        <v>204.87</v>
      </c>
      <c r="C1098">
        <v>4255200</v>
      </c>
      <c r="D1098" t="s">
        <v>53</v>
      </c>
      <c r="E1098">
        <f>(Таблица1[[#This Row],[Close]]-B1097)/B1097</f>
        <v>-0.26453905801263639</v>
      </c>
    </row>
    <row r="1099" spans="1:5" x14ac:dyDescent="0.35">
      <c r="A1099" s="8">
        <v>43679</v>
      </c>
      <c r="B1099">
        <v>200.62</v>
      </c>
      <c r="C1099">
        <v>1264600</v>
      </c>
      <c r="D1099" t="s">
        <v>53</v>
      </c>
      <c r="E1099">
        <f>(Таблица1[[#This Row],[Close]]-B1098)/B1098</f>
        <v>-2.0744862595792453E-2</v>
      </c>
    </row>
    <row r="1100" spans="1:5" x14ac:dyDescent="0.35">
      <c r="A1100" s="8">
        <v>43682</v>
      </c>
      <c r="B1100">
        <v>204.53</v>
      </c>
      <c r="C1100">
        <v>1524700</v>
      </c>
      <c r="D1100" t="s">
        <v>53</v>
      </c>
      <c r="E1100">
        <f>(Таблица1[[#This Row],[Close]]-B1099)/B1099</f>
        <v>1.9489582294885836E-2</v>
      </c>
    </row>
    <row r="1101" spans="1:5" x14ac:dyDescent="0.35">
      <c r="A1101" s="8">
        <v>43683</v>
      </c>
      <c r="B1101">
        <v>200.48</v>
      </c>
      <c r="C1101">
        <v>794200</v>
      </c>
      <c r="D1101" t="s">
        <v>53</v>
      </c>
      <c r="E1101">
        <f>(Таблица1[[#This Row],[Close]]-B1100)/B1100</f>
        <v>-1.9801496113039708E-2</v>
      </c>
    </row>
    <row r="1102" spans="1:5" x14ac:dyDescent="0.35">
      <c r="A1102" s="8">
        <v>43684</v>
      </c>
      <c r="B1102">
        <v>189.92999</v>
      </c>
      <c r="C1102">
        <v>1110000</v>
      </c>
      <c r="D1102" t="s">
        <v>53</v>
      </c>
      <c r="E1102">
        <f>(Таблица1[[#This Row],[Close]]-B1101)/B1101</f>
        <v>-5.2623752992817172E-2</v>
      </c>
    </row>
    <row r="1103" spans="1:5" x14ac:dyDescent="0.35">
      <c r="A1103" s="8">
        <v>43685</v>
      </c>
      <c r="B1103">
        <v>191.7</v>
      </c>
      <c r="C1103">
        <v>1309500</v>
      </c>
      <c r="D1103" t="s">
        <v>53</v>
      </c>
      <c r="E1103">
        <f>(Таблица1[[#This Row],[Close]]-B1102)/B1102</f>
        <v>9.3192760132298491E-3</v>
      </c>
    </row>
    <row r="1104" spans="1:5" x14ac:dyDescent="0.35">
      <c r="A1104" s="8">
        <v>43686</v>
      </c>
      <c r="B1104">
        <v>191</v>
      </c>
      <c r="C1104">
        <v>507500</v>
      </c>
      <c r="D1104" t="s">
        <v>53</v>
      </c>
      <c r="E1104">
        <f>(Таблица1[[#This Row],[Close]]-B1103)/B1103</f>
        <v>-3.6515388628064094E-3</v>
      </c>
    </row>
    <row r="1105" spans="1:5" x14ac:dyDescent="0.35">
      <c r="A1105" s="8">
        <v>43689</v>
      </c>
      <c r="B1105">
        <v>191.72</v>
      </c>
      <c r="C1105">
        <v>518600</v>
      </c>
      <c r="D1105" t="s">
        <v>53</v>
      </c>
      <c r="E1105">
        <f>(Таблица1[[#This Row],[Close]]-B1104)/B1104</f>
        <v>3.769633507853397E-3</v>
      </c>
    </row>
    <row r="1106" spans="1:5" x14ac:dyDescent="0.35">
      <c r="A1106" s="8">
        <v>43690</v>
      </c>
      <c r="B1106">
        <v>197.14999</v>
      </c>
      <c r="C1106">
        <v>664900</v>
      </c>
      <c r="D1106" t="s">
        <v>53</v>
      </c>
      <c r="E1106">
        <f>(Таблица1[[#This Row],[Close]]-B1105)/B1105</f>
        <v>2.8322501564781992E-2</v>
      </c>
    </row>
    <row r="1107" spans="1:5" x14ac:dyDescent="0.35">
      <c r="A1107" s="8">
        <v>43691</v>
      </c>
      <c r="B1107">
        <v>190.13</v>
      </c>
      <c r="C1107">
        <v>566000</v>
      </c>
      <c r="D1107" t="s">
        <v>53</v>
      </c>
      <c r="E1107">
        <f>(Таблица1[[#This Row],[Close]]-B1106)/B1106</f>
        <v>-3.5607356612090149E-2</v>
      </c>
    </row>
    <row r="1108" spans="1:5" x14ac:dyDescent="0.35">
      <c r="A1108" s="8">
        <v>43692</v>
      </c>
      <c r="B1108">
        <v>192.06</v>
      </c>
      <c r="C1108">
        <v>663600</v>
      </c>
      <c r="D1108" t="s">
        <v>53</v>
      </c>
      <c r="E1108">
        <f>(Таблица1[[#This Row],[Close]]-B1107)/B1107</f>
        <v>1.015094935044447E-2</v>
      </c>
    </row>
    <row r="1109" spans="1:5" x14ac:dyDescent="0.35">
      <c r="A1109" s="8">
        <v>43693</v>
      </c>
      <c r="B1109">
        <v>193.00998999999999</v>
      </c>
      <c r="C1109">
        <v>484400</v>
      </c>
      <c r="D1109" t="s">
        <v>53</v>
      </c>
      <c r="E1109">
        <f>(Таблица1[[#This Row],[Close]]-B1108)/B1108</f>
        <v>4.9463188586899168E-3</v>
      </c>
    </row>
    <row r="1110" spans="1:5" x14ac:dyDescent="0.35">
      <c r="A1110" s="8">
        <v>43696</v>
      </c>
      <c r="B1110">
        <v>192.31</v>
      </c>
      <c r="C1110">
        <v>469600</v>
      </c>
      <c r="D1110" t="s">
        <v>53</v>
      </c>
      <c r="E1110">
        <f>(Таблица1[[#This Row],[Close]]-B1109)/B1109</f>
        <v>-3.6267034675251031E-3</v>
      </c>
    </row>
    <row r="1111" spans="1:5" x14ac:dyDescent="0.35">
      <c r="A1111" s="8">
        <v>43697</v>
      </c>
      <c r="B1111">
        <v>192.63</v>
      </c>
      <c r="C1111">
        <v>478800</v>
      </c>
      <c r="D1111" t="s">
        <v>53</v>
      </c>
      <c r="E1111">
        <f>(Таблица1[[#This Row],[Close]]-B1110)/B1110</f>
        <v>1.6639800322395776E-3</v>
      </c>
    </row>
    <row r="1112" spans="1:5" x14ac:dyDescent="0.35">
      <c r="A1112" s="8">
        <v>43698</v>
      </c>
      <c r="B1112">
        <v>195.84</v>
      </c>
      <c r="C1112">
        <v>439700</v>
      </c>
      <c r="D1112" t="s">
        <v>53</v>
      </c>
      <c r="E1112">
        <f>(Таблица1[[#This Row],[Close]]-B1111)/B1111</f>
        <v>1.666407101697559E-2</v>
      </c>
    </row>
    <row r="1113" spans="1:5" x14ac:dyDescent="0.35">
      <c r="A1113" s="8">
        <v>43699</v>
      </c>
      <c r="B1113">
        <v>195.44</v>
      </c>
      <c r="C1113">
        <v>374000</v>
      </c>
      <c r="D1113" t="s">
        <v>53</v>
      </c>
      <c r="E1113">
        <f>(Таблица1[[#This Row],[Close]]-B1112)/B1112</f>
        <v>-2.0424836601307481E-3</v>
      </c>
    </row>
    <row r="1114" spans="1:5" x14ac:dyDescent="0.35">
      <c r="A1114" s="8">
        <v>43700</v>
      </c>
      <c r="B1114">
        <v>189.59</v>
      </c>
      <c r="C1114">
        <v>478000</v>
      </c>
      <c r="D1114" t="s">
        <v>53</v>
      </c>
      <c r="E1114">
        <f>(Таблица1[[#This Row],[Close]]-B1113)/B1113</f>
        <v>-2.9932460090053185E-2</v>
      </c>
    </row>
    <row r="1115" spans="1:5" x14ac:dyDescent="0.35">
      <c r="A1115" s="8">
        <v>43703</v>
      </c>
      <c r="B1115">
        <v>190.44</v>
      </c>
      <c r="C1115">
        <v>358600</v>
      </c>
      <c r="D1115" t="s">
        <v>53</v>
      </c>
      <c r="E1115">
        <f>(Таблица1[[#This Row],[Close]]-B1114)/B1114</f>
        <v>4.4833588269423191E-3</v>
      </c>
    </row>
    <row r="1116" spans="1:5" x14ac:dyDescent="0.35">
      <c r="A1116" s="8">
        <v>43704</v>
      </c>
      <c r="B1116">
        <v>190.06</v>
      </c>
      <c r="C1116">
        <v>355200</v>
      </c>
      <c r="D1116" t="s">
        <v>53</v>
      </c>
      <c r="E1116">
        <f>(Таблица1[[#This Row],[Close]]-B1115)/B1115</f>
        <v>-1.9953791220331625E-3</v>
      </c>
    </row>
    <row r="1117" spans="1:5" x14ac:dyDescent="0.35">
      <c r="A1117" s="8">
        <v>43705</v>
      </c>
      <c r="B1117">
        <v>191.2</v>
      </c>
      <c r="C1117">
        <v>525700</v>
      </c>
      <c r="D1117" t="s">
        <v>53</v>
      </c>
      <c r="E1117">
        <f>(Таблица1[[#This Row],[Close]]-B1116)/B1116</f>
        <v>5.9981058613068836E-3</v>
      </c>
    </row>
    <row r="1118" spans="1:5" x14ac:dyDescent="0.35">
      <c r="A1118" s="8">
        <v>43706</v>
      </c>
      <c r="B1118">
        <v>192.00998999999999</v>
      </c>
      <c r="C1118">
        <v>408300</v>
      </c>
      <c r="D1118" t="s">
        <v>53</v>
      </c>
      <c r="E1118">
        <f>(Таблица1[[#This Row],[Close]]-B1117)/B1117</f>
        <v>4.2363493723849331E-3</v>
      </c>
    </row>
    <row r="1119" spans="1:5" x14ac:dyDescent="0.35">
      <c r="A1119" s="8">
        <v>43707</v>
      </c>
      <c r="B1119">
        <v>193.07001</v>
      </c>
      <c r="C1119">
        <v>397100</v>
      </c>
      <c r="D1119" t="s">
        <v>53</v>
      </c>
      <c r="E1119">
        <f>(Таблица1[[#This Row],[Close]]-B1118)/B1118</f>
        <v>5.5206502536665342E-3</v>
      </c>
    </row>
    <row r="1120" spans="1:5" x14ac:dyDescent="0.35">
      <c r="A1120" s="8">
        <v>43711</v>
      </c>
      <c r="B1120">
        <v>183.64</v>
      </c>
      <c r="C1120">
        <v>647200</v>
      </c>
      <c r="D1120" t="s">
        <v>53</v>
      </c>
      <c r="E1120">
        <f>(Таблица1[[#This Row],[Close]]-B1119)/B1119</f>
        <v>-4.8842438035819287E-2</v>
      </c>
    </row>
    <row r="1121" spans="1:5" x14ac:dyDescent="0.35">
      <c r="A1121" s="8">
        <v>43712</v>
      </c>
      <c r="B1121">
        <v>183.38</v>
      </c>
      <c r="C1121">
        <v>458200</v>
      </c>
      <c r="D1121" t="s">
        <v>53</v>
      </c>
      <c r="E1121">
        <f>(Таблица1[[#This Row],[Close]]-B1120)/B1120</f>
        <v>-1.4158135482465199E-3</v>
      </c>
    </row>
    <row r="1122" spans="1:5" x14ac:dyDescent="0.35">
      <c r="A1122" s="8">
        <v>43713</v>
      </c>
      <c r="B1122">
        <v>190.25</v>
      </c>
      <c r="C1122">
        <v>403100</v>
      </c>
      <c r="D1122" t="s">
        <v>53</v>
      </c>
      <c r="E1122">
        <f>(Таблица1[[#This Row],[Close]]-B1121)/B1121</f>
        <v>3.7463191187697704E-2</v>
      </c>
    </row>
    <row r="1123" spans="1:5" x14ac:dyDescent="0.35">
      <c r="A1123" s="8">
        <v>43714</v>
      </c>
      <c r="B1123">
        <v>189.42999</v>
      </c>
      <c r="C1123">
        <v>271100</v>
      </c>
      <c r="D1123" t="s">
        <v>53</v>
      </c>
      <c r="E1123">
        <f>(Таблица1[[#This Row],[Close]]-B1122)/B1122</f>
        <v>-4.3101708278580619E-3</v>
      </c>
    </row>
    <row r="1124" spans="1:5" x14ac:dyDescent="0.35">
      <c r="A1124" s="8">
        <v>43717</v>
      </c>
      <c r="B1124">
        <v>186.81</v>
      </c>
      <c r="C1124">
        <v>429400</v>
      </c>
      <c r="D1124" t="s">
        <v>53</v>
      </c>
      <c r="E1124">
        <f>(Таблица1[[#This Row],[Close]]-B1123)/B1123</f>
        <v>-1.3830914524146896E-2</v>
      </c>
    </row>
    <row r="1125" spans="1:5" x14ac:dyDescent="0.35">
      <c r="A1125" s="8">
        <v>43718</v>
      </c>
      <c r="B1125">
        <v>191.82001</v>
      </c>
      <c r="C1125">
        <v>647000</v>
      </c>
      <c r="D1125" t="s">
        <v>53</v>
      </c>
      <c r="E1125">
        <f>(Таблица1[[#This Row],[Close]]-B1124)/B1124</f>
        <v>2.6818746319790129E-2</v>
      </c>
    </row>
    <row r="1126" spans="1:5" x14ac:dyDescent="0.35">
      <c r="A1126" s="8">
        <v>43719</v>
      </c>
      <c r="B1126">
        <v>191.07001</v>
      </c>
      <c r="C1126">
        <v>484600</v>
      </c>
      <c r="D1126" t="s">
        <v>53</v>
      </c>
      <c r="E1126">
        <f>(Таблица1[[#This Row],[Close]]-B1125)/B1125</f>
        <v>-3.9099153419916936E-3</v>
      </c>
    </row>
    <row r="1127" spans="1:5" x14ac:dyDescent="0.35">
      <c r="A1127" s="8">
        <v>43720</v>
      </c>
      <c r="B1127">
        <v>188.02</v>
      </c>
      <c r="C1127">
        <v>506700</v>
      </c>
      <c r="D1127" t="s">
        <v>53</v>
      </c>
      <c r="E1127">
        <f>(Таблица1[[#This Row],[Close]]-B1126)/B1126</f>
        <v>-1.5962787671388024E-2</v>
      </c>
    </row>
    <row r="1128" spans="1:5" x14ac:dyDescent="0.35">
      <c r="A1128" s="8">
        <v>43721</v>
      </c>
      <c r="B1128">
        <v>186.41</v>
      </c>
      <c r="C1128">
        <v>509500</v>
      </c>
      <c r="D1128" t="s">
        <v>53</v>
      </c>
      <c r="E1128">
        <f>(Таблица1[[#This Row],[Close]]-B1127)/B1127</f>
        <v>-8.5629188384215172E-3</v>
      </c>
    </row>
    <row r="1129" spans="1:5" x14ac:dyDescent="0.35">
      <c r="A1129" s="8">
        <v>43724</v>
      </c>
      <c r="B1129">
        <v>190.53998999999999</v>
      </c>
      <c r="C1129">
        <v>604000</v>
      </c>
      <c r="D1129" t="s">
        <v>53</v>
      </c>
      <c r="E1129">
        <f>(Таблица1[[#This Row],[Close]]-B1128)/B1128</f>
        <v>2.2155410117482927E-2</v>
      </c>
    </row>
    <row r="1130" spans="1:5" x14ac:dyDescent="0.35">
      <c r="A1130" s="8">
        <v>43725</v>
      </c>
      <c r="B1130">
        <v>190.53998999999999</v>
      </c>
      <c r="C1130">
        <v>345000</v>
      </c>
      <c r="D1130" t="s">
        <v>53</v>
      </c>
      <c r="E1130">
        <f>(Таблица1[[#This Row],[Close]]-B1129)/B1129</f>
        <v>0</v>
      </c>
    </row>
    <row r="1131" spans="1:5" x14ac:dyDescent="0.35">
      <c r="A1131" s="8">
        <v>43726</v>
      </c>
      <c r="B1131">
        <v>190.67</v>
      </c>
      <c r="C1131">
        <v>285100</v>
      </c>
      <c r="D1131" t="s">
        <v>53</v>
      </c>
      <c r="E1131">
        <f>(Таблица1[[#This Row],[Close]]-B1130)/B1130</f>
        <v>6.8232395729630633E-4</v>
      </c>
    </row>
    <row r="1132" spans="1:5" x14ac:dyDescent="0.35">
      <c r="A1132" s="8">
        <v>43727</v>
      </c>
      <c r="B1132">
        <v>192.32001</v>
      </c>
      <c r="C1132">
        <v>379300</v>
      </c>
      <c r="D1132" t="s">
        <v>53</v>
      </c>
      <c r="E1132">
        <f>(Таблица1[[#This Row],[Close]]-B1131)/B1131</f>
        <v>8.6537473121099748E-3</v>
      </c>
    </row>
    <row r="1133" spans="1:5" x14ac:dyDescent="0.35">
      <c r="A1133" s="8">
        <v>43728</v>
      </c>
      <c r="B1133">
        <v>192.75998999999999</v>
      </c>
      <c r="C1133">
        <v>999900</v>
      </c>
      <c r="D1133" t="s">
        <v>53</v>
      </c>
      <c r="E1133">
        <f>(Таблица1[[#This Row],[Close]]-B1132)/B1132</f>
        <v>2.2877494650712185E-3</v>
      </c>
    </row>
    <row r="1134" spans="1:5" x14ac:dyDescent="0.35">
      <c r="A1134" s="8">
        <v>43731</v>
      </c>
      <c r="B1134">
        <v>186.00998999999999</v>
      </c>
      <c r="C1134">
        <v>700800</v>
      </c>
      <c r="D1134" t="s">
        <v>53</v>
      </c>
      <c r="E1134">
        <f>(Таблица1[[#This Row],[Close]]-B1133)/B1133</f>
        <v>-3.5017640330859121E-2</v>
      </c>
    </row>
    <row r="1135" spans="1:5" x14ac:dyDescent="0.35">
      <c r="A1135" s="8">
        <v>43732</v>
      </c>
      <c r="B1135">
        <v>184.35001</v>
      </c>
      <c r="C1135">
        <v>757900</v>
      </c>
      <c r="D1135" t="s">
        <v>53</v>
      </c>
      <c r="E1135">
        <f>(Таблица1[[#This Row],[Close]]-B1134)/B1134</f>
        <v>-8.9241443430000209E-3</v>
      </c>
    </row>
    <row r="1136" spans="1:5" x14ac:dyDescent="0.35">
      <c r="A1136" s="8">
        <v>43733</v>
      </c>
      <c r="B1136">
        <v>185.28</v>
      </c>
      <c r="C1136">
        <v>355800</v>
      </c>
      <c r="D1136" t="s">
        <v>53</v>
      </c>
      <c r="E1136">
        <f>(Таблица1[[#This Row],[Close]]-B1135)/B1135</f>
        <v>5.0446973124655846E-3</v>
      </c>
    </row>
    <row r="1137" spans="1:5" x14ac:dyDescent="0.35">
      <c r="A1137" s="8">
        <v>43734</v>
      </c>
      <c r="B1137">
        <v>177.64999</v>
      </c>
      <c r="C1137">
        <v>630800</v>
      </c>
      <c r="D1137" t="s">
        <v>53</v>
      </c>
      <c r="E1137">
        <f>(Таблица1[[#This Row],[Close]]-B1136)/B1136</f>
        <v>-4.1180969343696021E-2</v>
      </c>
    </row>
    <row r="1138" spans="1:5" x14ac:dyDescent="0.35">
      <c r="A1138" s="8">
        <v>43735</v>
      </c>
      <c r="B1138">
        <v>175.89</v>
      </c>
      <c r="C1138">
        <v>589600</v>
      </c>
      <c r="D1138" t="s">
        <v>53</v>
      </c>
      <c r="E1138">
        <f>(Таблица1[[#This Row],[Close]]-B1137)/B1137</f>
        <v>-9.9070650102486141E-3</v>
      </c>
    </row>
    <row r="1139" spans="1:5" x14ac:dyDescent="0.35">
      <c r="A1139" s="8">
        <v>43738</v>
      </c>
      <c r="B1139">
        <v>177.89</v>
      </c>
      <c r="C1139">
        <v>624500</v>
      </c>
      <c r="D1139" t="s">
        <v>53</v>
      </c>
      <c r="E1139">
        <f>(Таблица1[[#This Row],[Close]]-B1138)/B1138</f>
        <v>1.1370743078060153E-2</v>
      </c>
    </row>
    <row r="1140" spans="1:5" x14ac:dyDescent="0.35">
      <c r="A1140" s="8">
        <v>43739</v>
      </c>
      <c r="B1140">
        <v>170.21001000000001</v>
      </c>
      <c r="C1140">
        <v>696200</v>
      </c>
      <c r="D1140" t="s">
        <v>53</v>
      </c>
      <c r="E1140">
        <f>(Таблица1[[#This Row],[Close]]-B1139)/B1139</f>
        <v>-4.3172690988813177E-2</v>
      </c>
    </row>
    <row r="1141" spans="1:5" x14ac:dyDescent="0.35">
      <c r="A1141" s="8">
        <v>43740</v>
      </c>
      <c r="B1141">
        <v>163.38999999999999</v>
      </c>
      <c r="C1141">
        <v>629400</v>
      </c>
      <c r="D1141" t="s">
        <v>53</v>
      </c>
      <c r="E1141">
        <f>(Таблица1[[#This Row],[Close]]-B1140)/B1140</f>
        <v>-4.0068207504364899E-2</v>
      </c>
    </row>
    <row r="1142" spans="1:5" x14ac:dyDescent="0.35">
      <c r="A1142" s="8">
        <v>43741</v>
      </c>
      <c r="B1142">
        <v>167.03</v>
      </c>
      <c r="C1142">
        <v>760200</v>
      </c>
      <c r="D1142" t="s">
        <v>53</v>
      </c>
      <c r="E1142">
        <f>(Таблица1[[#This Row],[Close]]-B1141)/B1141</f>
        <v>2.2277985188812136E-2</v>
      </c>
    </row>
    <row r="1143" spans="1:5" x14ac:dyDescent="0.35">
      <c r="A1143" s="8">
        <v>43742</v>
      </c>
      <c r="B1143">
        <v>169.25</v>
      </c>
      <c r="C1143">
        <v>473200</v>
      </c>
      <c r="D1143" t="s">
        <v>53</v>
      </c>
      <c r="E1143">
        <f>(Таблица1[[#This Row],[Close]]-B1142)/B1142</f>
        <v>1.3291025564269884E-2</v>
      </c>
    </row>
    <row r="1144" spans="1:5" x14ac:dyDescent="0.35">
      <c r="A1144" s="8">
        <v>43745</v>
      </c>
      <c r="B1144">
        <v>164.42999</v>
      </c>
      <c r="C1144">
        <v>522400</v>
      </c>
      <c r="D1144" t="s">
        <v>53</v>
      </c>
      <c r="E1144">
        <f>(Таблица1[[#This Row],[Close]]-B1143)/B1143</f>
        <v>-2.8478641063515487E-2</v>
      </c>
    </row>
    <row r="1145" spans="1:5" x14ac:dyDescent="0.35">
      <c r="A1145" s="8">
        <v>43746</v>
      </c>
      <c r="B1145">
        <v>159.49001000000001</v>
      </c>
      <c r="C1145">
        <v>811700</v>
      </c>
      <c r="D1145" t="s">
        <v>53</v>
      </c>
      <c r="E1145">
        <f>(Таблица1[[#This Row],[Close]]-B1144)/B1144</f>
        <v>-3.0043059663264537E-2</v>
      </c>
    </row>
    <row r="1146" spans="1:5" x14ac:dyDescent="0.35">
      <c r="A1146" s="8">
        <v>43747</v>
      </c>
      <c r="B1146">
        <v>159.31</v>
      </c>
      <c r="C1146">
        <v>791000</v>
      </c>
      <c r="D1146" t="s">
        <v>53</v>
      </c>
      <c r="E1146">
        <f>(Таблица1[[#This Row],[Close]]-B1145)/B1145</f>
        <v>-1.1286600333150019E-3</v>
      </c>
    </row>
    <row r="1147" spans="1:5" x14ac:dyDescent="0.35">
      <c r="A1147" s="8">
        <v>43748</v>
      </c>
      <c r="B1147">
        <v>162.34</v>
      </c>
      <c r="C1147">
        <v>1089300</v>
      </c>
      <c r="D1147" t="s">
        <v>53</v>
      </c>
      <c r="E1147">
        <f>(Таблица1[[#This Row],[Close]]-B1146)/B1146</f>
        <v>1.9019521687276386E-2</v>
      </c>
    </row>
    <row r="1148" spans="1:5" x14ac:dyDescent="0.35">
      <c r="A1148" s="8">
        <v>43749</v>
      </c>
      <c r="B1148">
        <v>169.64</v>
      </c>
      <c r="C1148">
        <v>647100</v>
      </c>
      <c r="D1148" t="s">
        <v>53</v>
      </c>
      <c r="E1148">
        <f>(Таблица1[[#This Row],[Close]]-B1147)/B1147</f>
        <v>4.4967352470124324E-2</v>
      </c>
    </row>
    <row r="1149" spans="1:5" x14ac:dyDescent="0.35">
      <c r="A1149" s="8">
        <v>43752</v>
      </c>
      <c r="B1149">
        <v>176.50998999999999</v>
      </c>
      <c r="C1149">
        <v>813500</v>
      </c>
      <c r="D1149" t="s">
        <v>53</v>
      </c>
      <c r="E1149">
        <f>(Таблица1[[#This Row],[Close]]-B1148)/B1148</f>
        <v>4.0497465220466884E-2</v>
      </c>
    </row>
    <row r="1150" spans="1:5" x14ac:dyDescent="0.35">
      <c r="A1150" s="8">
        <v>43753</v>
      </c>
      <c r="B1150">
        <v>177.87</v>
      </c>
      <c r="C1150">
        <v>602600</v>
      </c>
      <c r="D1150" t="s">
        <v>53</v>
      </c>
      <c r="E1150">
        <f>(Таблица1[[#This Row],[Close]]-B1149)/B1149</f>
        <v>7.7050029859500697E-3</v>
      </c>
    </row>
    <row r="1151" spans="1:5" x14ac:dyDescent="0.35">
      <c r="A1151" s="8">
        <v>43754</v>
      </c>
      <c r="B1151">
        <v>178.67</v>
      </c>
      <c r="C1151">
        <v>421600</v>
      </c>
      <c r="D1151" t="s">
        <v>53</v>
      </c>
      <c r="E1151">
        <f>(Таблица1[[#This Row],[Close]]-B1150)/B1150</f>
        <v>4.4976668353290767E-3</v>
      </c>
    </row>
    <row r="1152" spans="1:5" x14ac:dyDescent="0.35">
      <c r="A1152" s="8">
        <v>43755</v>
      </c>
      <c r="B1152">
        <v>176.52</v>
      </c>
      <c r="C1152">
        <v>450500</v>
      </c>
      <c r="D1152" t="s">
        <v>53</v>
      </c>
      <c r="E1152">
        <f>(Таблица1[[#This Row],[Close]]-B1151)/B1151</f>
        <v>-1.2033357586612064E-2</v>
      </c>
    </row>
    <row r="1153" spans="1:5" x14ac:dyDescent="0.35">
      <c r="A1153" s="8">
        <v>43756</v>
      </c>
      <c r="B1153">
        <v>175.3</v>
      </c>
      <c r="C1153">
        <v>416600</v>
      </c>
      <c r="D1153" t="s">
        <v>53</v>
      </c>
      <c r="E1153">
        <f>(Таблица1[[#This Row],[Close]]-B1152)/B1152</f>
        <v>-6.9113981418536079E-3</v>
      </c>
    </row>
    <row r="1154" spans="1:5" x14ac:dyDescent="0.35">
      <c r="A1154" s="8">
        <v>43759</v>
      </c>
      <c r="B1154">
        <v>175.97</v>
      </c>
      <c r="C1154">
        <v>568800</v>
      </c>
      <c r="D1154" t="s">
        <v>53</v>
      </c>
      <c r="E1154">
        <f>(Таблица1[[#This Row],[Close]]-B1153)/B1153</f>
        <v>3.8220193953222331E-3</v>
      </c>
    </row>
    <row r="1155" spans="1:5" x14ac:dyDescent="0.35">
      <c r="A1155" s="8">
        <v>43760</v>
      </c>
      <c r="B1155">
        <v>170.83</v>
      </c>
      <c r="C1155">
        <v>440700</v>
      </c>
      <c r="D1155" t="s">
        <v>53</v>
      </c>
      <c r="E1155">
        <f>(Таблица1[[#This Row],[Close]]-B1154)/B1154</f>
        <v>-2.9209524350741527E-2</v>
      </c>
    </row>
    <row r="1156" spans="1:5" x14ac:dyDescent="0.35">
      <c r="A1156" s="8">
        <v>43761</v>
      </c>
      <c r="B1156">
        <v>178.73</v>
      </c>
      <c r="C1156">
        <v>754500</v>
      </c>
      <c r="D1156" t="s">
        <v>53</v>
      </c>
      <c r="E1156">
        <f>(Таблица1[[#This Row],[Close]]-B1155)/B1155</f>
        <v>4.624480477667843E-2</v>
      </c>
    </row>
    <row r="1157" spans="1:5" x14ac:dyDescent="0.35">
      <c r="A1157" s="8">
        <v>43762</v>
      </c>
      <c r="B1157">
        <v>179.96001000000001</v>
      </c>
      <c r="C1157">
        <v>551800</v>
      </c>
      <c r="D1157" t="s">
        <v>53</v>
      </c>
      <c r="E1157">
        <f>(Таблица1[[#This Row],[Close]]-B1156)/B1156</f>
        <v>6.8819448329884266E-3</v>
      </c>
    </row>
    <row r="1158" spans="1:5" x14ac:dyDescent="0.35">
      <c r="A1158" s="8">
        <v>43763</v>
      </c>
      <c r="B1158">
        <v>182.34</v>
      </c>
      <c r="C1158">
        <v>438600</v>
      </c>
      <c r="D1158" t="s">
        <v>53</v>
      </c>
      <c r="E1158">
        <f>(Таблица1[[#This Row],[Close]]-B1157)/B1157</f>
        <v>1.3225104844126159E-2</v>
      </c>
    </row>
    <row r="1159" spans="1:5" x14ac:dyDescent="0.35">
      <c r="A1159" s="8">
        <v>43766</v>
      </c>
      <c r="B1159">
        <v>183.91</v>
      </c>
      <c r="C1159">
        <v>528300</v>
      </c>
      <c r="D1159" t="s">
        <v>53</v>
      </c>
      <c r="E1159">
        <f>(Таблица1[[#This Row],[Close]]-B1158)/B1158</f>
        <v>8.6102884720850783E-3</v>
      </c>
    </row>
    <row r="1160" spans="1:5" x14ac:dyDescent="0.35">
      <c r="A1160" s="8">
        <v>43767</v>
      </c>
      <c r="B1160">
        <v>184.95</v>
      </c>
      <c r="C1160">
        <v>1017500</v>
      </c>
      <c r="D1160" t="s">
        <v>53</v>
      </c>
      <c r="E1160">
        <f>(Таблица1[[#This Row],[Close]]-B1159)/B1159</f>
        <v>5.6549399162633468E-3</v>
      </c>
    </row>
    <row r="1161" spans="1:5" x14ac:dyDescent="0.35">
      <c r="A1161" s="8">
        <v>43768</v>
      </c>
      <c r="B1161">
        <v>181.77</v>
      </c>
      <c r="C1161">
        <v>1030900</v>
      </c>
      <c r="D1161" t="s">
        <v>53</v>
      </c>
      <c r="E1161">
        <f>(Таблица1[[#This Row],[Close]]-B1160)/B1160</f>
        <v>-1.7193836171938245E-2</v>
      </c>
    </row>
    <row r="1162" spans="1:5" x14ac:dyDescent="0.35">
      <c r="A1162" s="8">
        <v>43769</v>
      </c>
      <c r="B1162">
        <v>207.58</v>
      </c>
      <c r="C1162">
        <v>2406000</v>
      </c>
      <c r="D1162" t="s">
        <v>53</v>
      </c>
      <c r="E1162">
        <f>(Таблица1[[#This Row],[Close]]-B1161)/B1161</f>
        <v>0.14199262804643231</v>
      </c>
    </row>
    <row r="1163" spans="1:5" x14ac:dyDescent="0.35">
      <c r="A1163" s="8">
        <v>43770</v>
      </c>
      <c r="B1163">
        <v>216.78998999999999</v>
      </c>
      <c r="C1163">
        <v>1059200</v>
      </c>
      <c r="D1163" t="s">
        <v>53</v>
      </c>
      <c r="E1163">
        <f>(Таблица1[[#This Row],[Close]]-B1162)/B1162</f>
        <v>4.4368388091338161E-2</v>
      </c>
    </row>
    <row r="1164" spans="1:5" x14ac:dyDescent="0.35">
      <c r="A1164" s="8">
        <v>43773</v>
      </c>
      <c r="B1164">
        <v>220.42</v>
      </c>
      <c r="C1164">
        <v>742000</v>
      </c>
      <c r="D1164" t="s">
        <v>53</v>
      </c>
      <c r="E1164">
        <f>(Таблица1[[#This Row],[Close]]-B1163)/B1163</f>
        <v>1.6744361674632665E-2</v>
      </c>
    </row>
    <row r="1165" spans="1:5" x14ac:dyDescent="0.35">
      <c r="A1165" s="8">
        <v>43774</v>
      </c>
      <c r="B1165">
        <v>217.53998999999999</v>
      </c>
      <c r="C1165">
        <v>579700</v>
      </c>
      <c r="D1165" t="s">
        <v>53</v>
      </c>
      <c r="E1165">
        <f>(Таблица1[[#This Row],[Close]]-B1164)/B1164</f>
        <v>-1.3066010343888934E-2</v>
      </c>
    </row>
    <row r="1166" spans="1:5" x14ac:dyDescent="0.35">
      <c r="A1166" s="8">
        <v>43775</v>
      </c>
      <c r="B1166">
        <v>214.61</v>
      </c>
      <c r="C1166">
        <v>566700</v>
      </c>
      <c r="D1166" t="s">
        <v>53</v>
      </c>
      <c r="E1166">
        <f>(Таблица1[[#This Row],[Close]]-B1165)/B1165</f>
        <v>-1.3468742000033996E-2</v>
      </c>
    </row>
    <row r="1167" spans="1:5" x14ac:dyDescent="0.35">
      <c r="A1167" s="8">
        <v>43776</v>
      </c>
      <c r="B1167">
        <v>219.13</v>
      </c>
      <c r="C1167">
        <v>528000</v>
      </c>
      <c r="D1167" t="s">
        <v>53</v>
      </c>
      <c r="E1167">
        <f>(Таблица1[[#This Row],[Close]]-B1166)/B1166</f>
        <v>2.1061460323377204E-2</v>
      </c>
    </row>
    <row r="1168" spans="1:5" x14ac:dyDescent="0.35">
      <c r="A1168" s="8">
        <v>43777</v>
      </c>
      <c r="B1168">
        <v>219.62</v>
      </c>
      <c r="C1168">
        <v>385600</v>
      </c>
      <c r="D1168" t="s">
        <v>53</v>
      </c>
      <c r="E1168">
        <f>(Таблица1[[#This Row],[Close]]-B1167)/B1167</f>
        <v>2.2361155478483508E-3</v>
      </c>
    </row>
    <row r="1169" spans="1:5" x14ac:dyDescent="0.35">
      <c r="A1169" s="8">
        <v>43780</v>
      </c>
      <c r="B1169">
        <v>220.08</v>
      </c>
      <c r="C1169">
        <v>490900</v>
      </c>
      <c r="D1169" t="s">
        <v>53</v>
      </c>
      <c r="E1169">
        <f>(Таблица1[[#This Row],[Close]]-B1168)/B1168</f>
        <v>2.0945269101175119E-3</v>
      </c>
    </row>
    <row r="1170" spans="1:5" x14ac:dyDescent="0.35">
      <c r="A1170" s="8">
        <v>43781</v>
      </c>
      <c r="B1170">
        <v>223.53998999999999</v>
      </c>
      <c r="C1170">
        <v>552500</v>
      </c>
      <c r="D1170" t="s">
        <v>53</v>
      </c>
      <c r="E1170">
        <f>(Таблица1[[#This Row],[Close]]-B1169)/B1169</f>
        <v>1.5721510359869031E-2</v>
      </c>
    </row>
    <row r="1171" spans="1:5" x14ac:dyDescent="0.35">
      <c r="A1171" s="8">
        <v>43782</v>
      </c>
      <c r="B1171">
        <v>220.00998999999999</v>
      </c>
      <c r="C1171">
        <v>409500</v>
      </c>
      <c r="D1171" t="s">
        <v>53</v>
      </c>
      <c r="E1171">
        <f>(Таблица1[[#This Row],[Close]]-B1170)/B1170</f>
        <v>-1.5791357957920645E-2</v>
      </c>
    </row>
    <row r="1172" spans="1:5" x14ac:dyDescent="0.35">
      <c r="A1172" s="8">
        <v>43783</v>
      </c>
      <c r="B1172">
        <v>220.95</v>
      </c>
      <c r="C1172">
        <v>294400</v>
      </c>
      <c r="D1172" t="s">
        <v>53</v>
      </c>
      <c r="E1172">
        <f>(Таблица1[[#This Row],[Close]]-B1171)/B1171</f>
        <v>4.2725787133575206E-3</v>
      </c>
    </row>
    <row r="1173" spans="1:5" x14ac:dyDescent="0.35">
      <c r="A1173" s="8">
        <v>43784</v>
      </c>
      <c r="B1173">
        <v>223.23</v>
      </c>
      <c r="C1173">
        <v>323800</v>
      </c>
      <c r="D1173" t="s">
        <v>53</v>
      </c>
      <c r="E1173">
        <f>(Таблица1[[#This Row],[Close]]-B1172)/B1172</f>
        <v>1.0319076714188736E-2</v>
      </c>
    </row>
    <row r="1174" spans="1:5" x14ac:dyDescent="0.35">
      <c r="A1174" s="8">
        <v>43787</v>
      </c>
      <c r="B1174">
        <v>178.09</v>
      </c>
      <c r="C1174">
        <v>3295900</v>
      </c>
      <c r="D1174" t="s">
        <v>53</v>
      </c>
      <c r="E1174">
        <f>(Таблица1[[#This Row],[Close]]-B1173)/B1173</f>
        <v>-0.20221296420731974</v>
      </c>
    </row>
    <row r="1175" spans="1:5" x14ac:dyDescent="0.35">
      <c r="A1175" s="8">
        <v>43788</v>
      </c>
      <c r="B1175">
        <v>184.34</v>
      </c>
      <c r="C1175">
        <v>2418300</v>
      </c>
      <c r="D1175" t="s">
        <v>53</v>
      </c>
      <c r="E1175">
        <f>(Таблица1[[#This Row],[Close]]-B1174)/B1174</f>
        <v>3.5094615082261776E-2</v>
      </c>
    </row>
    <row r="1176" spans="1:5" x14ac:dyDescent="0.35">
      <c r="A1176" s="8">
        <v>43789</v>
      </c>
      <c r="B1176">
        <v>185.25</v>
      </c>
      <c r="C1176">
        <v>1159600</v>
      </c>
      <c r="D1176" t="s">
        <v>53</v>
      </c>
      <c r="E1176">
        <f>(Таблица1[[#This Row],[Close]]-B1175)/B1175</f>
        <v>4.9365303244005452E-3</v>
      </c>
    </row>
    <row r="1177" spans="1:5" x14ac:dyDescent="0.35">
      <c r="A1177" s="8">
        <v>43790</v>
      </c>
      <c r="B1177">
        <v>186.66</v>
      </c>
      <c r="C1177">
        <v>773700</v>
      </c>
      <c r="D1177" t="s">
        <v>53</v>
      </c>
      <c r="E1177">
        <f>(Таблица1[[#This Row],[Close]]-B1176)/B1176</f>
        <v>7.6113360323886454E-3</v>
      </c>
    </row>
    <row r="1178" spans="1:5" x14ac:dyDescent="0.35">
      <c r="A1178" s="8">
        <v>43791</v>
      </c>
      <c r="B1178">
        <v>182</v>
      </c>
      <c r="C1178">
        <v>804300</v>
      </c>
      <c r="D1178" t="s">
        <v>53</v>
      </c>
      <c r="E1178">
        <f>(Таблица1[[#This Row],[Close]]-B1177)/B1177</f>
        <v>-2.4965177327761687E-2</v>
      </c>
    </row>
    <row r="1179" spans="1:5" x14ac:dyDescent="0.35">
      <c r="A1179" s="8">
        <v>43794</v>
      </c>
      <c r="B1179">
        <v>187.57001</v>
      </c>
      <c r="C1179">
        <v>744600</v>
      </c>
      <c r="D1179" t="s">
        <v>53</v>
      </c>
      <c r="E1179">
        <f>(Таблица1[[#This Row],[Close]]-B1178)/B1178</f>
        <v>3.0604450549450529E-2</v>
      </c>
    </row>
    <row r="1180" spans="1:5" x14ac:dyDescent="0.35">
      <c r="A1180" s="8">
        <v>43795</v>
      </c>
      <c r="B1180">
        <v>194.25998999999999</v>
      </c>
      <c r="C1180">
        <v>1130400</v>
      </c>
      <c r="D1180" t="s">
        <v>53</v>
      </c>
      <c r="E1180">
        <f>(Таблица1[[#This Row],[Close]]-B1179)/B1179</f>
        <v>3.5666575909443048E-2</v>
      </c>
    </row>
    <row r="1181" spans="1:5" x14ac:dyDescent="0.35">
      <c r="A1181" s="8">
        <v>43796</v>
      </c>
      <c r="B1181">
        <v>196.78998999999999</v>
      </c>
      <c r="C1181">
        <v>747400</v>
      </c>
      <c r="D1181" t="s">
        <v>53</v>
      </c>
      <c r="E1181">
        <f>(Таблица1[[#This Row],[Close]]-B1180)/B1180</f>
        <v>1.3023783229886923E-2</v>
      </c>
    </row>
    <row r="1182" spans="1:5" x14ac:dyDescent="0.35">
      <c r="A1182" s="8">
        <v>43798</v>
      </c>
      <c r="B1182">
        <v>196.17999</v>
      </c>
      <c r="C1182">
        <v>371700</v>
      </c>
      <c r="D1182" t="s">
        <v>53</v>
      </c>
      <c r="E1182">
        <f>(Таблица1[[#This Row],[Close]]-B1181)/B1181</f>
        <v>-3.0997511611235169E-3</v>
      </c>
    </row>
    <row r="1183" spans="1:5" x14ac:dyDescent="0.35">
      <c r="A1183" s="8">
        <v>43801</v>
      </c>
      <c r="B1183">
        <v>192.22</v>
      </c>
      <c r="C1183">
        <v>550100</v>
      </c>
      <c r="D1183" t="s">
        <v>53</v>
      </c>
      <c r="E1183">
        <f>(Таблица1[[#This Row],[Close]]-B1182)/B1182</f>
        <v>-2.0185493943597432E-2</v>
      </c>
    </row>
    <row r="1184" spans="1:5" x14ac:dyDescent="0.35">
      <c r="A1184" s="8">
        <v>43802</v>
      </c>
      <c r="B1184">
        <v>191.14999</v>
      </c>
      <c r="C1184">
        <v>452500</v>
      </c>
      <c r="D1184" t="s">
        <v>53</v>
      </c>
      <c r="E1184">
        <f>(Таблица1[[#This Row],[Close]]-B1183)/B1183</f>
        <v>-5.5665903652065149E-3</v>
      </c>
    </row>
    <row r="1185" spans="1:5" x14ac:dyDescent="0.35">
      <c r="A1185" s="8">
        <v>43803</v>
      </c>
      <c r="B1185">
        <v>193.89</v>
      </c>
      <c r="C1185">
        <v>421600</v>
      </c>
      <c r="D1185" t="s">
        <v>53</v>
      </c>
      <c r="E1185">
        <f>(Таблица1[[#This Row],[Close]]-B1184)/B1184</f>
        <v>1.4334345505327957E-2</v>
      </c>
    </row>
    <row r="1186" spans="1:5" x14ac:dyDescent="0.35">
      <c r="A1186" s="8">
        <v>43804</v>
      </c>
      <c r="B1186">
        <v>189.07001</v>
      </c>
      <c r="C1186">
        <v>381700</v>
      </c>
      <c r="D1186" t="s">
        <v>53</v>
      </c>
      <c r="E1186">
        <f>(Таблица1[[#This Row],[Close]]-B1185)/B1185</f>
        <v>-2.485940481716432E-2</v>
      </c>
    </row>
    <row r="1187" spans="1:5" x14ac:dyDescent="0.35">
      <c r="A1187" s="8">
        <v>43805</v>
      </c>
      <c r="B1187">
        <v>189.22</v>
      </c>
      <c r="C1187">
        <v>477700</v>
      </c>
      <c r="D1187" t="s">
        <v>53</v>
      </c>
      <c r="E1187">
        <f>(Таблица1[[#This Row],[Close]]-B1186)/B1186</f>
        <v>7.9330402531846542E-4</v>
      </c>
    </row>
    <row r="1188" spans="1:5" x14ac:dyDescent="0.35">
      <c r="A1188" s="8">
        <v>43808</v>
      </c>
      <c r="B1188">
        <v>181.69</v>
      </c>
      <c r="C1188">
        <v>749300</v>
      </c>
      <c r="D1188" t="s">
        <v>53</v>
      </c>
      <c r="E1188">
        <f>(Таблица1[[#This Row],[Close]]-B1187)/B1187</f>
        <v>-3.9794947679949275E-2</v>
      </c>
    </row>
    <row r="1189" spans="1:5" x14ac:dyDescent="0.35">
      <c r="A1189" s="8">
        <v>43809</v>
      </c>
      <c r="B1189">
        <v>179.75</v>
      </c>
      <c r="C1189">
        <v>615600</v>
      </c>
      <c r="D1189" t="s">
        <v>53</v>
      </c>
      <c r="E1189">
        <f>(Таблица1[[#This Row],[Close]]-B1188)/B1188</f>
        <v>-1.0677527656998172E-2</v>
      </c>
    </row>
    <row r="1190" spans="1:5" x14ac:dyDescent="0.35">
      <c r="A1190" s="8">
        <v>43810</v>
      </c>
      <c r="B1190">
        <v>178.87</v>
      </c>
      <c r="C1190">
        <v>478900</v>
      </c>
      <c r="D1190" t="s">
        <v>53</v>
      </c>
      <c r="E1190">
        <f>(Таблица1[[#This Row],[Close]]-B1189)/B1189</f>
        <v>-4.895688456189126E-3</v>
      </c>
    </row>
    <row r="1191" spans="1:5" x14ac:dyDescent="0.35">
      <c r="A1191" s="8">
        <v>43811</v>
      </c>
      <c r="B1191">
        <v>179.14999</v>
      </c>
      <c r="C1191">
        <v>624600</v>
      </c>
      <c r="D1191" t="s">
        <v>53</v>
      </c>
      <c r="E1191">
        <f>(Таблица1[[#This Row],[Close]]-B1190)/B1190</f>
        <v>1.5653267736344717E-3</v>
      </c>
    </row>
    <row r="1192" spans="1:5" x14ac:dyDescent="0.35">
      <c r="A1192" s="8">
        <v>43812</v>
      </c>
      <c r="B1192">
        <v>181.85001</v>
      </c>
      <c r="C1192">
        <v>490500</v>
      </c>
      <c r="D1192" t="s">
        <v>53</v>
      </c>
      <c r="E1192">
        <f>(Таблица1[[#This Row],[Close]]-B1191)/B1191</f>
        <v>1.5071281890666E-2</v>
      </c>
    </row>
    <row r="1193" spans="1:5" x14ac:dyDescent="0.35">
      <c r="A1193" s="8">
        <v>43815</v>
      </c>
      <c r="B1193">
        <v>176.31</v>
      </c>
      <c r="C1193">
        <v>798500</v>
      </c>
      <c r="D1193" t="s">
        <v>53</v>
      </c>
      <c r="E1193">
        <f>(Таблица1[[#This Row],[Close]]-B1192)/B1192</f>
        <v>-3.04647219980906E-2</v>
      </c>
    </row>
    <row r="1194" spans="1:5" x14ac:dyDescent="0.35">
      <c r="A1194" s="8">
        <v>43816</v>
      </c>
      <c r="B1194">
        <v>178.92999</v>
      </c>
      <c r="C1194">
        <v>632000</v>
      </c>
      <c r="D1194" t="s">
        <v>53</v>
      </c>
      <c r="E1194">
        <f>(Таблица1[[#This Row],[Close]]-B1193)/B1193</f>
        <v>1.4860132720775915E-2</v>
      </c>
    </row>
    <row r="1195" spans="1:5" x14ac:dyDescent="0.35">
      <c r="A1195" s="8">
        <v>43817</v>
      </c>
      <c r="B1195">
        <v>177.00998999999999</v>
      </c>
      <c r="C1195">
        <v>385700</v>
      </c>
      <c r="D1195" t="s">
        <v>53</v>
      </c>
      <c r="E1195">
        <f>(Таблица1[[#This Row],[Close]]-B1194)/B1194</f>
        <v>-1.0730453849575557E-2</v>
      </c>
    </row>
    <row r="1196" spans="1:5" x14ac:dyDescent="0.35">
      <c r="A1196" s="8">
        <v>43818</v>
      </c>
      <c r="B1196">
        <v>169.42999</v>
      </c>
      <c r="C1196">
        <v>1566300</v>
      </c>
      <c r="D1196" t="s">
        <v>53</v>
      </c>
      <c r="E1196">
        <f>(Таблица1[[#This Row],[Close]]-B1195)/B1195</f>
        <v>-4.2822441829413041E-2</v>
      </c>
    </row>
    <row r="1197" spans="1:5" x14ac:dyDescent="0.35">
      <c r="A1197" s="8">
        <v>43819</v>
      </c>
      <c r="B1197">
        <v>162.88999999999999</v>
      </c>
      <c r="C1197">
        <v>2106000</v>
      </c>
      <c r="D1197" t="s">
        <v>53</v>
      </c>
      <c r="E1197">
        <f>(Таблица1[[#This Row],[Close]]-B1196)/B1196</f>
        <v>-3.8599955061084622E-2</v>
      </c>
    </row>
    <row r="1198" spans="1:5" x14ac:dyDescent="0.35">
      <c r="A1198" s="8">
        <v>43822</v>
      </c>
      <c r="B1198">
        <v>170.44</v>
      </c>
      <c r="C1198">
        <v>1090900</v>
      </c>
      <c r="D1198" t="s">
        <v>53</v>
      </c>
      <c r="E1198">
        <f>(Таблица1[[#This Row],[Close]]-B1197)/B1197</f>
        <v>4.6350297746945865E-2</v>
      </c>
    </row>
    <row r="1199" spans="1:5" x14ac:dyDescent="0.35">
      <c r="A1199" s="8">
        <v>43823</v>
      </c>
      <c r="B1199">
        <v>172.3</v>
      </c>
      <c r="C1199">
        <v>387100</v>
      </c>
      <c r="D1199" t="s">
        <v>53</v>
      </c>
      <c r="E1199">
        <f>(Таблица1[[#This Row],[Close]]-B1198)/B1198</f>
        <v>1.0912931236798954E-2</v>
      </c>
    </row>
    <row r="1200" spans="1:5" x14ac:dyDescent="0.35">
      <c r="A1200" s="8">
        <v>43825</v>
      </c>
      <c r="B1200">
        <v>171.00998999999999</v>
      </c>
      <c r="C1200">
        <v>464300</v>
      </c>
      <c r="D1200" t="s">
        <v>53</v>
      </c>
      <c r="E1200">
        <f>(Таблица1[[#This Row],[Close]]-B1199)/B1199</f>
        <v>-7.4869994196170835E-3</v>
      </c>
    </row>
    <row r="1201" spans="1:5" x14ac:dyDescent="0.35">
      <c r="A1201" s="8">
        <v>43826</v>
      </c>
      <c r="B1201">
        <v>169.27</v>
      </c>
      <c r="C1201">
        <v>360500</v>
      </c>
      <c r="D1201" t="s">
        <v>53</v>
      </c>
      <c r="E1201">
        <f>(Таблица1[[#This Row],[Close]]-B1200)/B1200</f>
        <v>-1.0174785695268316E-2</v>
      </c>
    </row>
    <row r="1202" spans="1:5" x14ac:dyDescent="0.35">
      <c r="A1202" s="8">
        <v>43829</v>
      </c>
      <c r="B1202">
        <v>167.28998999999999</v>
      </c>
      <c r="C1202">
        <v>619200</v>
      </c>
      <c r="D1202" t="s">
        <v>53</v>
      </c>
      <c r="E1202">
        <f>(Таблица1[[#This Row],[Close]]-B1201)/B1201</f>
        <v>-1.1697347433095182E-2</v>
      </c>
    </row>
    <row r="1203" spans="1:5" x14ac:dyDescent="0.35">
      <c r="A1203" s="8">
        <v>43830</v>
      </c>
      <c r="B1203">
        <v>170.59</v>
      </c>
      <c r="C1203">
        <v>767700</v>
      </c>
      <c r="D1203" t="s">
        <v>53</v>
      </c>
      <c r="E1203">
        <f>(Таблица1[[#This Row],[Close]]-B1202)/B1202</f>
        <v>1.9726284878132962E-2</v>
      </c>
    </row>
    <row r="1204" spans="1:5" x14ac:dyDescent="0.35">
      <c r="A1204" s="8">
        <v>43832</v>
      </c>
      <c r="B1204">
        <v>168.81</v>
      </c>
      <c r="C1204">
        <v>742600</v>
      </c>
      <c r="D1204" t="s">
        <v>53</v>
      </c>
      <c r="E1204">
        <f>(Таблица1[[#This Row],[Close]]-B1203)/B1203</f>
        <v>-1.0434374816812246E-2</v>
      </c>
    </row>
    <row r="1205" spans="1:5" x14ac:dyDescent="0.35">
      <c r="A1205" s="8">
        <v>43833</v>
      </c>
      <c r="B1205">
        <v>166.82001</v>
      </c>
      <c r="C1205">
        <v>746100</v>
      </c>
      <c r="D1205" t="s">
        <v>53</v>
      </c>
      <c r="E1205">
        <f>(Таблица1[[#This Row],[Close]]-B1204)/B1204</f>
        <v>-1.1788341922871903E-2</v>
      </c>
    </row>
    <row r="1206" spans="1:5" x14ac:dyDescent="0.35">
      <c r="A1206" s="8">
        <v>43836</v>
      </c>
      <c r="B1206">
        <v>179.03998999999999</v>
      </c>
      <c r="C1206">
        <v>1505700</v>
      </c>
      <c r="D1206" t="s">
        <v>53</v>
      </c>
      <c r="E1206">
        <f>(Таблица1[[#This Row],[Close]]-B1205)/B1205</f>
        <v>7.3252483320196377E-2</v>
      </c>
    </row>
    <row r="1207" spans="1:5" x14ac:dyDescent="0.35">
      <c r="A1207" s="8">
        <v>43837</v>
      </c>
      <c r="B1207">
        <v>180.35001</v>
      </c>
      <c r="C1207">
        <v>990800</v>
      </c>
      <c r="D1207" t="s">
        <v>53</v>
      </c>
      <c r="E1207">
        <f>(Таблица1[[#This Row],[Close]]-B1206)/B1206</f>
        <v>7.3169128304799878E-3</v>
      </c>
    </row>
    <row r="1208" spans="1:5" x14ac:dyDescent="0.35">
      <c r="A1208" s="8">
        <v>43838</v>
      </c>
      <c r="B1208">
        <v>178.69</v>
      </c>
      <c r="C1208">
        <v>1122400</v>
      </c>
      <c r="D1208" t="s">
        <v>53</v>
      </c>
      <c r="E1208">
        <f>(Таблица1[[#This Row],[Close]]-B1207)/B1207</f>
        <v>-9.2043798611377934E-3</v>
      </c>
    </row>
    <row r="1209" spans="1:5" x14ac:dyDescent="0.35">
      <c r="A1209" s="8">
        <v>43839</v>
      </c>
      <c r="B1209">
        <v>183.60001</v>
      </c>
      <c r="C1209">
        <v>975800</v>
      </c>
      <c r="D1209" t="s">
        <v>53</v>
      </c>
      <c r="E1209">
        <f>(Таблица1[[#This Row],[Close]]-B1208)/B1208</f>
        <v>2.747781073367284E-2</v>
      </c>
    </row>
    <row r="1210" spans="1:5" x14ac:dyDescent="0.35">
      <c r="A1210" s="8">
        <v>43840</v>
      </c>
      <c r="B1210">
        <v>189.06</v>
      </c>
      <c r="C1210">
        <v>1488200</v>
      </c>
      <c r="D1210" t="s">
        <v>53</v>
      </c>
      <c r="E1210">
        <f>(Таблица1[[#This Row],[Close]]-B1209)/B1209</f>
        <v>2.973850600552802E-2</v>
      </c>
    </row>
    <row r="1211" spans="1:5" x14ac:dyDescent="0.35">
      <c r="A1211" s="8">
        <v>43843</v>
      </c>
      <c r="B1211">
        <v>168.10001</v>
      </c>
      <c r="C1211">
        <v>3980200</v>
      </c>
      <c r="D1211" t="s">
        <v>53</v>
      </c>
      <c r="E1211">
        <f>(Таблица1[[#This Row],[Close]]-B1210)/B1210</f>
        <v>-0.11086422299799008</v>
      </c>
    </row>
    <row r="1212" spans="1:5" x14ac:dyDescent="0.35">
      <c r="A1212" s="8">
        <v>43844</v>
      </c>
      <c r="B1212">
        <v>172.73</v>
      </c>
      <c r="C1212">
        <v>1060200</v>
      </c>
      <c r="D1212" t="s">
        <v>53</v>
      </c>
      <c r="E1212">
        <f>(Таблица1[[#This Row],[Close]]-B1211)/B1211</f>
        <v>2.7543067962934639E-2</v>
      </c>
    </row>
    <row r="1213" spans="1:5" x14ac:dyDescent="0.35">
      <c r="A1213" s="8">
        <v>43845</v>
      </c>
      <c r="B1213">
        <v>177.92</v>
      </c>
      <c r="C1213">
        <v>1361400</v>
      </c>
      <c r="D1213" t="s">
        <v>53</v>
      </c>
      <c r="E1213">
        <f>(Таблица1[[#This Row],[Close]]-B1212)/B1212</f>
        <v>3.004689399641057E-2</v>
      </c>
    </row>
    <row r="1214" spans="1:5" x14ac:dyDescent="0.35">
      <c r="A1214" s="8">
        <v>43846</v>
      </c>
      <c r="B1214">
        <v>181.44</v>
      </c>
      <c r="C1214">
        <v>896400</v>
      </c>
      <c r="D1214" t="s">
        <v>53</v>
      </c>
      <c r="E1214">
        <f>(Таблица1[[#This Row],[Close]]-B1213)/B1213</f>
        <v>1.9784172661870561E-2</v>
      </c>
    </row>
    <row r="1215" spans="1:5" x14ac:dyDescent="0.35">
      <c r="A1215" s="8">
        <v>43847</v>
      </c>
      <c r="B1215">
        <v>181.28</v>
      </c>
      <c r="C1215">
        <v>1023400</v>
      </c>
      <c r="D1215" t="s">
        <v>53</v>
      </c>
      <c r="E1215">
        <f>(Таблица1[[#This Row],[Close]]-B1214)/B1214</f>
        <v>-8.818342151675297E-4</v>
      </c>
    </row>
    <row r="1216" spans="1:5" x14ac:dyDescent="0.35">
      <c r="A1216" s="8">
        <v>43851</v>
      </c>
      <c r="B1216">
        <v>189.91</v>
      </c>
      <c r="C1216">
        <v>1071400</v>
      </c>
      <c r="D1216" t="s">
        <v>53</v>
      </c>
      <c r="E1216">
        <f>(Таблица1[[#This Row],[Close]]-B1215)/B1215</f>
        <v>4.7605913503971732E-2</v>
      </c>
    </row>
    <row r="1217" spans="1:5" x14ac:dyDescent="0.35">
      <c r="A1217" s="8">
        <v>43852</v>
      </c>
      <c r="B1217">
        <v>184.42</v>
      </c>
      <c r="C1217">
        <v>818700</v>
      </c>
      <c r="D1217" t="s">
        <v>53</v>
      </c>
      <c r="E1217">
        <f>(Таблица1[[#This Row],[Close]]-B1216)/B1216</f>
        <v>-2.8908430309093829E-2</v>
      </c>
    </row>
    <row r="1218" spans="1:5" x14ac:dyDescent="0.35">
      <c r="A1218" s="8">
        <v>43853</v>
      </c>
      <c r="B1218">
        <v>184.46001000000001</v>
      </c>
      <c r="C1218">
        <v>625700</v>
      </c>
      <c r="D1218" t="s">
        <v>53</v>
      </c>
      <c r="E1218">
        <f>(Таблица1[[#This Row],[Close]]-B1217)/B1217</f>
        <v>2.1695043921496389E-4</v>
      </c>
    </row>
    <row r="1219" spans="1:5" x14ac:dyDescent="0.35">
      <c r="A1219" s="8">
        <v>43854</v>
      </c>
      <c r="B1219">
        <v>182.98</v>
      </c>
      <c r="C1219">
        <v>557500</v>
      </c>
      <c r="D1219" t="s">
        <v>53</v>
      </c>
      <c r="E1219">
        <f>(Таблица1[[#This Row],[Close]]-B1218)/B1218</f>
        <v>-8.023473488915139E-3</v>
      </c>
    </row>
    <row r="1220" spans="1:5" x14ac:dyDescent="0.35">
      <c r="A1220" s="8">
        <v>43857</v>
      </c>
      <c r="B1220">
        <v>181.45</v>
      </c>
      <c r="C1220">
        <v>567400</v>
      </c>
      <c r="D1220" t="s">
        <v>53</v>
      </c>
      <c r="E1220">
        <f>(Таблица1[[#This Row],[Close]]-B1219)/B1219</f>
        <v>-8.3615695704448642E-3</v>
      </c>
    </row>
    <row r="1221" spans="1:5" x14ac:dyDescent="0.35">
      <c r="A1221" s="8">
        <v>43858</v>
      </c>
      <c r="B1221">
        <v>187.00998999999999</v>
      </c>
      <c r="C1221">
        <v>592500</v>
      </c>
      <c r="D1221" t="s">
        <v>53</v>
      </c>
      <c r="E1221">
        <f>(Таблица1[[#This Row],[Close]]-B1220)/B1220</f>
        <v>3.0641995039955908E-2</v>
      </c>
    </row>
    <row r="1222" spans="1:5" x14ac:dyDescent="0.35">
      <c r="A1222" s="8">
        <v>43859</v>
      </c>
      <c r="B1222">
        <v>188.85001</v>
      </c>
      <c r="C1222">
        <v>712000</v>
      </c>
      <c r="D1222" t="s">
        <v>53</v>
      </c>
      <c r="E1222">
        <f>(Таблица1[[#This Row],[Close]]-B1221)/B1221</f>
        <v>9.8391535126011714E-3</v>
      </c>
    </row>
    <row r="1223" spans="1:5" x14ac:dyDescent="0.35">
      <c r="A1223" s="8">
        <v>43860</v>
      </c>
      <c r="B1223">
        <v>186.85001</v>
      </c>
      <c r="C1223">
        <v>502800</v>
      </c>
      <c r="D1223" t="s">
        <v>53</v>
      </c>
      <c r="E1223">
        <f>(Таблица1[[#This Row],[Close]]-B1222)/B1222</f>
        <v>-1.0590415113030707E-2</v>
      </c>
    </row>
    <row r="1224" spans="1:5" x14ac:dyDescent="0.35">
      <c r="A1224" s="8">
        <v>43861</v>
      </c>
      <c r="B1224">
        <v>186.28998999999999</v>
      </c>
      <c r="C1224">
        <v>430300</v>
      </c>
      <c r="D1224" t="s">
        <v>53</v>
      </c>
      <c r="E1224">
        <f>(Таблица1[[#This Row],[Close]]-B1223)/B1223</f>
        <v>-2.9971633397290619E-3</v>
      </c>
    </row>
    <row r="1225" spans="1:5" x14ac:dyDescent="0.35">
      <c r="A1225" s="8">
        <v>43864</v>
      </c>
      <c r="B1225">
        <v>185.95</v>
      </c>
      <c r="C1225">
        <v>508900</v>
      </c>
      <c r="D1225" t="s">
        <v>53</v>
      </c>
      <c r="E1225">
        <f>(Таблица1[[#This Row],[Close]]-B1224)/B1224</f>
        <v>-1.8250578036962709E-3</v>
      </c>
    </row>
    <row r="1226" spans="1:5" x14ac:dyDescent="0.35">
      <c r="A1226" s="8">
        <v>43865</v>
      </c>
      <c r="B1226">
        <v>190.89999</v>
      </c>
      <c r="C1226">
        <v>526400</v>
      </c>
      <c r="D1226" t="s">
        <v>53</v>
      </c>
      <c r="E1226">
        <f>(Таблица1[[#This Row],[Close]]-B1225)/B1225</f>
        <v>2.6620005377789805E-2</v>
      </c>
    </row>
    <row r="1227" spans="1:5" x14ac:dyDescent="0.35">
      <c r="A1227" s="8">
        <v>43866</v>
      </c>
      <c r="B1227">
        <v>190.73</v>
      </c>
      <c r="C1227">
        <v>870600</v>
      </c>
      <c r="D1227" t="s">
        <v>53</v>
      </c>
      <c r="E1227">
        <f>(Таблица1[[#This Row],[Close]]-B1226)/B1226</f>
        <v>-8.9046625932255282E-4</v>
      </c>
    </row>
    <row r="1228" spans="1:5" x14ac:dyDescent="0.35">
      <c r="A1228" s="8">
        <v>43867</v>
      </c>
      <c r="B1228">
        <v>196.00998999999999</v>
      </c>
      <c r="C1228">
        <v>1625300</v>
      </c>
      <c r="D1228" t="s">
        <v>53</v>
      </c>
      <c r="E1228">
        <f>(Таблица1[[#This Row],[Close]]-B1227)/B1227</f>
        <v>2.7683059822786127E-2</v>
      </c>
    </row>
    <row r="1229" spans="1:5" x14ac:dyDescent="0.35">
      <c r="A1229" s="8">
        <v>43868</v>
      </c>
      <c r="B1229">
        <v>186.91</v>
      </c>
      <c r="C1229">
        <v>1031900</v>
      </c>
      <c r="D1229" t="s">
        <v>53</v>
      </c>
      <c r="E1229">
        <f>(Таблица1[[#This Row],[Close]]-B1228)/B1228</f>
        <v>-4.642615409551315E-2</v>
      </c>
    </row>
    <row r="1230" spans="1:5" x14ac:dyDescent="0.35">
      <c r="A1230" s="8">
        <v>43871</v>
      </c>
      <c r="B1230">
        <v>174.08</v>
      </c>
      <c r="C1230">
        <v>1425600</v>
      </c>
      <c r="D1230" t="s">
        <v>53</v>
      </c>
      <c r="E1230">
        <f>(Таблица1[[#This Row],[Close]]-B1229)/B1229</f>
        <v>-6.8642662243860592E-2</v>
      </c>
    </row>
    <row r="1231" spans="1:5" x14ac:dyDescent="0.35">
      <c r="A1231" s="8">
        <v>43872</v>
      </c>
      <c r="B1231">
        <v>175.82001</v>
      </c>
      <c r="C1231">
        <v>847200</v>
      </c>
      <c r="D1231" t="s">
        <v>53</v>
      </c>
      <c r="E1231">
        <f>(Таблица1[[#This Row],[Close]]-B1230)/B1230</f>
        <v>9.9954618566175536E-3</v>
      </c>
    </row>
    <row r="1232" spans="1:5" x14ac:dyDescent="0.35">
      <c r="A1232" s="8">
        <v>43873</v>
      </c>
      <c r="B1232">
        <v>166.94</v>
      </c>
      <c r="C1232">
        <v>1728800</v>
      </c>
      <c r="D1232" t="s">
        <v>53</v>
      </c>
      <c r="E1232">
        <f>(Таблица1[[#This Row],[Close]]-B1231)/B1231</f>
        <v>-5.0506253525978068E-2</v>
      </c>
    </row>
    <row r="1233" spans="1:5" x14ac:dyDescent="0.35">
      <c r="A1233" s="8">
        <v>43874</v>
      </c>
      <c r="B1233">
        <v>164.8</v>
      </c>
      <c r="C1233">
        <v>1281300</v>
      </c>
      <c r="D1233" t="s">
        <v>53</v>
      </c>
      <c r="E1233">
        <f>(Таблица1[[#This Row],[Close]]-B1232)/B1232</f>
        <v>-1.281897687792013E-2</v>
      </c>
    </row>
    <row r="1234" spans="1:5" x14ac:dyDescent="0.35">
      <c r="A1234" s="8">
        <v>43875</v>
      </c>
      <c r="B1234">
        <v>167.22</v>
      </c>
      <c r="C1234">
        <v>625100</v>
      </c>
      <c r="D1234" t="s">
        <v>53</v>
      </c>
      <c r="E1234">
        <f>(Таблица1[[#This Row],[Close]]-B1233)/B1233</f>
        <v>1.4684466019417398E-2</v>
      </c>
    </row>
    <row r="1235" spans="1:5" x14ac:dyDescent="0.35">
      <c r="A1235" s="8">
        <v>43879</v>
      </c>
      <c r="B1235">
        <v>169</v>
      </c>
      <c r="C1235">
        <v>626600</v>
      </c>
      <c r="D1235" t="s">
        <v>53</v>
      </c>
      <c r="E1235">
        <f>(Таблица1[[#This Row],[Close]]-B1234)/B1234</f>
        <v>1.0644659729697411E-2</v>
      </c>
    </row>
    <row r="1236" spans="1:5" x14ac:dyDescent="0.35">
      <c r="A1236" s="8">
        <v>43880</v>
      </c>
      <c r="B1236">
        <v>167.89999</v>
      </c>
      <c r="C1236">
        <v>618000</v>
      </c>
      <c r="D1236" t="s">
        <v>53</v>
      </c>
      <c r="E1236">
        <f>(Таблица1[[#This Row],[Close]]-B1235)/B1235</f>
        <v>-6.5089349112425884E-3</v>
      </c>
    </row>
    <row r="1237" spans="1:5" x14ac:dyDescent="0.35">
      <c r="A1237" s="8">
        <v>43881</v>
      </c>
      <c r="B1237">
        <v>168.08</v>
      </c>
      <c r="C1237">
        <v>697100</v>
      </c>
      <c r="D1237" t="s">
        <v>53</v>
      </c>
      <c r="E1237">
        <f>(Таблица1[[#This Row],[Close]]-B1236)/B1236</f>
        <v>1.072126329489418E-3</v>
      </c>
    </row>
    <row r="1238" spans="1:5" x14ac:dyDescent="0.35">
      <c r="A1238" s="8">
        <v>43882</v>
      </c>
      <c r="B1238">
        <v>166.74001000000001</v>
      </c>
      <c r="C1238">
        <v>458700</v>
      </c>
      <c r="D1238" t="s">
        <v>53</v>
      </c>
      <c r="E1238">
        <f>(Таблица1[[#This Row],[Close]]-B1237)/B1237</f>
        <v>-7.9723346025702049E-3</v>
      </c>
    </row>
    <row r="1239" spans="1:5" x14ac:dyDescent="0.35">
      <c r="A1239" s="8">
        <v>43885</v>
      </c>
      <c r="B1239">
        <v>165.28998999999999</v>
      </c>
      <c r="C1239">
        <v>746200</v>
      </c>
      <c r="D1239" t="s">
        <v>53</v>
      </c>
      <c r="E1239">
        <f>(Таблица1[[#This Row],[Close]]-B1238)/B1238</f>
        <v>-8.6962931092544812E-3</v>
      </c>
    </row>
    <row r="1240" spans="1:5" x14ac:dyDescent="0.35">
      <c r="A1240" s="8">
        <v>43886</v>
      </c>
      <c r="B1240">
        <v>158.80000000000001</v>
      </c>
      <c r="C1240">
        <v>680900</v>
      </c>
      <c r="D1240" t="s">
        <v>53</v>
      </c>
      <c r="E1240">
        <f>(Таблица1[[#This Row],[Close]]-B1239)/B1239</f>
        <v>-3.926426518629457E-2</v>
      </c>
    </row>
    <row r="1241" spans="1:5" x14ac:dyDescent="0.35">
      <c r="A1241" s="8">
        <v>43887</v>
      </c>
      <c r="B1241">
        <v>154.09</v>
      </c>
      <c r="C1241">
        <v>796800</v>
      </c>
      <c r="D1241" t="s">
        <v>53</v>
      </c>
      <c r="E1241">
        <f>(Таблица1[[#This Row],[Close]]-B1240)/B1240</f>
        <v>-2.9659949622166296E-2</v>
      </c>
    </row>
    <row r="1242" spans="1:5" x14ac:dyDescent="0.35">
      <c r="A1242" s="8">
        <v>43888</v>
      </c>
      <c r="B1242">
        <v>153.97</v>
      </c>
      <c r="C1242">
        <v>850800</v>
      </c>
      <c r="D1242" t="s">
        <v>53</v>
      </c>
      <c r="E1242">
        <f>(Таблица1[[#This Row],[Close]]-B1241)/B1241</f>
        <v>-7.7876565643458069E-4</v>
      </c>
    </row>
    <row r="1243" spans="1:5" x14ac:dyDescent="0.35">
      <c r="A1243" s="8">
        <v>43889</v>
      </c>
      <c r="B1243">
        <v>150.25998999999999</v>
      </c>
      <c r="C1243">
        <v>1046800</v>
      </c>
      <c r="D1243" t="s">
        <v>53</v>
      </c>
      <c r="E1243">
        <f>(Таблица1[[#This Row],[Close]]-B1242)/B1242</f>
        <v>-2.4095667987270319E-2</v>
      </c>
    </row>
    <row r="1244" spans="1:5" x14ac:dyDescent="0.35">
      <c r="A1244" s="8">
        <v>43892</v>
      </c>
      <c r="B1244">
        <v>155.10001</v>
      </c>
      <c r="C1244">
        <v>743600</v>
      </c>
      <c r="D1244" t="s">
        <v>53</v>
      </c>
      <c r="E1244">
        <f>(Таблица1[[#This Row],[Close]]-B1243)/B1243</f>
        <v>3.2210969799745165E-2</v>
      </c>
    </row>
    <row r="1245" spans="1:5" x14ac:dyDescent="0.35">
      <c r="A1245" s="8">
        <v>43893</v>
      </c>
      <c r="B1245">
        <v>149.17999</v>
      </c>
      <c r="C1245">
        <v>733100</v>
      </c>
      <c r="D1245" t="s">
        <v>53</v>
      </c>
      <c r="E1245">
        <f>(Таблица1[[#This Row],[Close]]-B1244)/B1244</f>
        <v>-3.816904976343969E-2</v>
      </c>
    </row>
    <row r="1246" spans="1:5" x14ac:dyDescent="0.35">
      <c r="A1246" s="8">
        <v>43894</v>
      </c>
      <c r="B1246">
        <v>154.22999999999999</v>
      </c>
      <c r="C1246">
        <v>559400</v>
      </c>
      <c r="D1246" t="s">
        <v>53</v>
      </c>
      <c r="E1246">
        <f>(Таблица1[[#This Row],[Close]]-B1245)/B1245</f>
        <v>3.3851792053344328E-2</v>
      </c>
    </row>
    <row r="1247" spans="1:5" x14ac:dyDescent="0.35">
      <c r="A1247" s="8">
        <v>43895</v>
      </c>
      <c r="B1247">
        <v>154.50998999999999</v>
      </c>
      <c r="C1247">
        <v>598200</v>
      </c>
      <c r="D1247" t="s">
        <v>53</v>
      </c>
      <c r="E1247">
        <f>(Таблица1[[#This Row],[Close]]-B1246)/B1246</f>
        <v>1.8154055631200024E-3</v>
      </c>
    </row>
    <row r="1248" spans="1:5" x14ac:dyDescent="0.35">
      <c r="A1248" s="8">
        <v>43896</v>
      </c>
      <c r="B1248">
        <v>157.08000000000001</v>
      </c>
      <c r="C1248">
        <v>737300</v>
      </c>
      <c r="D1248" t="s">
        <v>53</v>
      </c>
      <c r="E1248">
        <f>(Таблица1[[#This Row],[Close]]-B1247)/B1247</f>
        <v>1.6633293420056691E-2</v>
      </c>
    </row>
    <row r="1249" spans="1:5" x14ac:dyDescent="0.35">
      <c r="A1249" s="8">
        <v>43899</v>
      </c>
      <c r="B1249">
        <v>156.37</v>
      </c>
      <c r="C1249">
        <v>1039600</v>
      </c>
      <c r="D1249" t="s">
        <v>53</v>
      </c>
      <c r="E1249">
        <f>(Таблица1[[#This Row],[Close]]-B1248)/B1248</f>
        <v>-4.5199898141075117E-3</v>
      </c>
    </row>
    <row r="1250" spans="1:5" x14ac:dyDescent="0.35">
      <c r="A1250" s="8">
        <v>43900</v>
      </c>
      <c r="B1250">
        <v>164.73</v>
      </c>
      <c r="C1250">
        <v>922700</v>
      </c>
      <c r="D1250" t="s">
        <v>53</v>
      </c>
      <c r="E1250">
        <f>(Таблица1[[#This Row],[Close]]-B1249)/B1249</f>
        <v>5.3462940461725297E-2</v>
      </c>
    </row>
    <row r="1251" spans="1:5" x14ac:dyDescent="0.35">
      <c r="A1251" s="8">
        <v>43901</v>
      </c>
      <c r="B1251">
        <v>151.13</v>
      </c>
      <c r="C1251">
        <v>1038100</v>
      </c>
      <c r="D1251" t="s">
        <v>53</v>
      </c>
      <c r="E1251">
        <f>(Таблица1[[#This Row],[Close]]-B1250)/B1250</f>
        <v>-8.255933952528377E-2</v>
      </c>
    </row>
    <row r="1252" spans="1:5" x14ac:dyDescent="0.35">
      <c r="A1252" s="8">
        <v>43902</v>
      </c>
      <c r="B1252">
        <v>136.97</v>
      </c>
      <c r="C1252">
        <v>1060800</v>
      </c>
      <c r="D1252" t="s">
        <v>53</v>
      </c>
      <c r="E1252">
        <f>(Таблица1[[#This Row],[Close]]-B1251)/B1251</f>
        <v>-9.3694170581618455E-2</v>
      </c>
    </row>
    <row r="1253" spans="1:5" x14ac:dyDescent="0.35">
      <c r="A1253" s="8">
        <v>43903</v>
      </c>
      <c r="B1253">
        <v>142.82001</v>
      </c>
      <c r="C1253">
        <v>1050300</v>
      </c>
      <c r="D1253" t="s">
        <v>53</v>
      </c>
      <c r="E1253">
        <f>(Таблица1[[#This Row],[Close]]-B1252)/B1252</f>
        <v>4.2710155508505494E-2</v>
      </c>
    </row>
    <row r="1254" spans="1:5" x14ac:dyDescent="0.35">
      <c r="A1254" s="8">
        <v>43906</v>
      </c>
      <c r="B1254">
        <v>142.44</v>
      </c>
      <c r="C1254">
        <v>1229500</v>
      </c>
      <c r="D1254" t="s">
        <v>53</v>
      </c>
      <c r="E1254">
        <f>(Таблица1[[#This Row],[Close]]-B1253)/B1253</f>
        <v>-2.6607616117657368E-3</v>
      </c>
    </row>
    <row r="1255" spans="1:5" x14ac:dyDescent="0.35">
      <c r="A1255" s="8">
        <v>43907</v>
      </c>
      <c r="B1255">
        <v>145.25</v>
      </c>
      <c r="C1255">
        <v>1145500</v>
      </c>
      <c r="D1255" t="s">
        <v>53</v>
      </c>
      <c r="E1255">
        <f>(Таблица1[[#This Row],[Close]]-B1254)/B1254</f>
        <v>1.9727604605447924E-2</v>
      </c>
    </row>
    <row r="1256" spans="1:5" x14ac:dyDescent="0.35">
      <c r="A1256" s="8">
        <v>43908</v>
      </c>
      <c r="B1256">
        <v>146.55000000000001</v>
      </c>
      <c r="C1256">
        <v>969400</v>
      </c>
      <c r="D1256" t="s">
        <v>53</v>
      </c>
      <c r="E1256">
        <f>(Таблица1[[#This Row],[Close]]-B1255)/B1255</f>
        <v>8.9500860585198724E-3</v>
      </c>
    </row>
    <row r="1257" spans="1:5" x14ac:dyDescent="0.35">
      <c r="A1257" s="8">
        <v>43909</v>
      </c>
      <c r="B1257">
        <v>140.50998999999999</v>
      </c>
      <c r="C1257">
        <v>950600</v>
      </c>
      <c r="D1257" t="s">
        <v>53</v>
      </c>
      <c r="E1257">
        <f>(Таблица1[[#This Row],[Close]]-B1256)/B1256</f>
        <v>-4.1214670760832642E-2</v>
      </c>
    </row>
    <row r="1258" spans="1:5" x14ac:dyDescent="0.35">
      <c r="A1258" s="8">
        <v>43910</v>
      </c>
      <c r="B1258">
        <v>130.50998999999999</v>
      </c>
      <c r="C1258">
        <v>848800</v>
      </c>
      <c r="D1258" t="s">
        <v>53</v>
      </c>
      <c r="E1258">
        <f>(Таблица1[[#This Row],[Close]]-B1257)/B1257</f>
        <v>-7.1169316857826279E-2</v>
      </c>
    </row>
    <row r="1259" spans="1:5" x14ac:dyDescent="0.35">
      <c r="A1259" s="8">
        <v>43913</v>
      </c>
      <c r="B1259">
        <v>132.34</v>
      </c>
      <c r="C1259">
        <v>1296500</v>
      </c>
      <c r="D1259" t="s">
        <v>53</v>
      </c>
      <c r="E1259">
        <f>(Таблица1[[#This Row],[Close]]-B1258)/B1258</f>
        <v>1.402199172645723E-2</v>
      </c>
    </row>
    <row r="1260" spans="1:5" x14ac:dyDescent="0.35">
      <c r="A1260" s="8">
        <v>43914</v>
      </c>
      <c r="B1260">
        <v>143.66999999999999</v>
      </c>
      <c r="C1260">
        <v>742800</v>
      </c>
      <c r="D1260" t="s">
        <v>53</v>
      </c>
      <c r="E1260">
        <f>(Таблица1[[#This Row],[Close]]-B1259)/B1259</f>
        <v>8.5612815475290802E-2</v>
      </c>
    </row>
    <row r="1261" spans="1:5" x14ac:dyDescent="0.35">
      <c r="A1261" s="8">
        <v>43915</v>
      </c>
      <c r="B1261">
        <v>146.88999999999999</v>
      </c>
      <c r="C1261">
        <v>469500</v>
      </c>
      <c r="D1261" t="s">
        <v>53</v>
      </c>
      <c r="E1261">
        <f>(Таблица1[[#This Row],[Close]]-B1260)/B1260</f>
        <v>2.2412473028468011E-2</v>
      </c>
    </row>
    <row r="1262" spans="1:5" x14ac:dyDescent="0.35">
      <c r="A1262" s="8">
        <v>43916</v>
      </c>
      <c r="B1262">
        <v>149.16999999999999</v>
      </c>
      <c r="C1262">
        <v>699800</v>
      </c>
      <c r="D1262" t="s">
        <v>53</v>
      </c>
      <c r="E1262">
        <f>(Таблица1[[#This Row],[Close]]-B1261)/B1261</f>
        <v>1.5521819048267421E-2</v>
      </c>
    </row>
    <row r="1263" spans="1:5" x14ac:dyDescent="0.35">
      <c r="A1263" s="8">
        <v>43917</v>
      </c>
      <c r="B1263">
        <v>145.24001000000001</v>
      </c>
      <c r="C1263">
        <v>500900</v>
      </c>
      <c r="D1263" t="s">
        <v>53</v>
      </c>
      <c r="E1263">
        <f>(Таблица1[[#This Row],[Close]]-B1262)/B1262</f>
        <v>-2.634571294496196E-2</v>
      </c>
    </row>
    <row r="1264" spans="1:5" x14ac:dyDescent="0.35">
      <c r="A1264" s="8">
        <v>43920</v>
      </c>
      <c r="B1264">
        <v>148.99001000000001</v>
      </c>
      <c r="C1264">
        <v>481300</v>
      </c>
      <c r="D1264" t="s">
        <v>53</v>
      </c>
      <c r="E1264">
        <f>(Таблица1[[#This Row],[Close]]-B1263)/B1263</f>
        <v>2.5819331739236315E-2</v>
      </c>
    </row>
    <row r="1265" spans="1:5" x14ac:dyDescent="0.35">
      <c r="A1265" s="8">
        <v>43921</v>
      </c>
      <c r="B1265">
        <v>145.16</v>
      </c>
      <c r="C1265">
        <v>633100</v>
      </c>
      <c r="D1265" t="s">
        <v>53</v>
      </c>
      <c r="E1265">
        <f>(Таблица1[[#This Row],[Close]]-B1264)/B1264</f>
        <v>-2.5706488643097717E-2</v>
      </c>
    </row>
    <row r="1266" spans="1:5" x14ac:dyDescent="0.35">
      <c r="A1266" s="8">
        <v>43922</v>
      </c>
      <c r="B1266">
        <v>144.47999999999999</v>
      </c>
      <c r="C1266">
        <v>765800</v>
      </c>
      <c r="D1266" t="s">
        <v>53</v>
      </c>
      <c r="E1266">
        <f>(Таблица1[[#This Row],[Close]]-B1265)/B1265</f>
        <v>-4.6844860843207967E-3</v>
      </c>
    </row>
    <row r="1267" spans="1:5" x14ac:dyDescent="0.35">
      <c r="A1267" s="8">
        <v>43923</v>
      </c>
      <c r="B1267">
        <v>143.28</v>
      </c>
      <c r="C1267">
        <v>481100</v>
      </c>
      <c r="D1267" t="s">
        <v>53</v>
      </c>
      <c r="E1267">
        <f>(Таблица1[[#This Row],[Close]]-B1266)/B1266</f>
        <v>-8.305647840531484E-3</v>
      </c>
    </row>
    <row r="1268" spans="1:5" x14ac:dyDescent="0.35">
      <c r="A1268" s="8">
        <v>43924</v>
      </c>
      <c r="B1268">
        <v>141.39999</v>
      </c>
      <c r="C1268">
        <v>440800</v>
      </c>
      <c r="D1268" t="s">
        <v>53</v>
      </c>
      <c r="E1268">
        <f>(Таблица1[[#This Row],[Close]]-B1267)/B1267</f>
        <v>-1.3121231155778885E-2</v>
      </c>
    </row>
    <row r="1269" spans="1:5" x14ac:dyDescent="0.35">
      <c r="A1269" s="8">
        <v>43927</v>
      </c>
      <c r="B1269">
        <v>150.25998999999999</v>
      </c>
      <c r="C1269">
        <v>574800</v>
      </c>
      <c r="D1269" t="s">
        <v>53</v>
      </c>
      <c r="E1269">
        <f>(Таблица1[[#This Row],[Close]]-B1268)/B1268</f>
        <v>6.2659127486501126E-2</v>
      </c>
    </row>
    <row r="1270" spans="1:5" x14ac:dyDescent="0.35">
      <c r="A1270" s="8">
        <v>43928</v>
      </c>
      <c r="B1270">
        <v>152.78</v>
      </c>
      <c r="C1270">
        <v>938200</v>
      </c>
      <c r="D1270" t="s">
        <v>53</v>
      </c>
      <c r="E1270">
        <f>(Таблица1[[#This Row],[Close]]-B1269)/B1269</f>
        <v>1.6770998054771689E-2</v>
      </c>
    </row>
    <row r="1271" spans="1:5" x14ac:dyDescent="0.35">
      <c r="A1271" s="8">
        <v>43929</v>
      </c>
      <c r="B1271">
        <v>156.27000000000001</v>
      </c>
      <c r="C1271">
        <v>581000</v>
      </c>
      <c r="D1271" t="s">
        <v>53</v>
      </c>
      <c r="E1271">
        <f>(Таблица1[[#This Row],[Close]]-B1270)/B1270</f>
        <v>2.2843304097395007E-2</v>
      </c>
    </row>
    <row r="1272" spans="1:5" x14ac:dyDescent="0.35">
      <c r="A1272" s="8">
        <v>43930</v>
      </c>
      <c r="B1272">
        <v>160.08000000000001</v>
      </c>
      <c r="C1272">
        <v>501100</v>
      </c>
      <c r="D1272" t="s">
        <v>53</v>
      </c>
      <c r="E1272">
        <f>(Таблица1[[#This Row],[Close]]-B1271)/B1271</f>
        <v>2.4380879247456338E-2</v>
      </c>
    </row>
    <row r="1273" spans="1:5" x14ac:dyDescent="0.35">
      <c r="A1273" s="8">
        <v>43934</v>
      </c>
      <c r="B1273">
        <v>156.38999999999999</v>
      </c>
      <c r="C1273">
        <v>445800</v>
      </c>
      <c r="D1273" t="s">
        <v>53</v>
      </c>
      <c r="E1273">
        <f>(Таблица1[[#This Row],[Close]]-B1272)/B1272</f>
        <v>-2.305097451274379E-2</v>
      </c>
    </row>
    <row r="1274" spans="1:5" x14ac:dyDescent="0.35">
      <c r="A1274" s="8">
        <v>43935</v>
      </c>
      <c r="B1274">
        <v>161.35001</v>
      </c>
      <c r="C1274">
        <v>561500</v>
      </c>
      <c r="D1274" t="s">
        <v>53</v>
      </c>
      <c r="E1274">
        <f>(Таблица1[[#This Row],[Close]]-B1273)/B1273</f>
        <v>3.171564678048476E-2</v>
      </c>
    </row>
    <row r="1275" spans="1:5" x14ac:dyDescent="0.35">
      <c r="A1275" s="8">
        <v>43936</v>
      </c>
      <c r="B1275">
        <v>159.53998999999999</v>
      </c>
      <c r="C1275">
        <v>320100</v>
      </c>
      <c r="D1275" t="s">
        <v>53</v>
      </c>
      <c r="E1275">
        <f>(Таблица1[[#This Row],[Close]]-B1274)/B1274</f>
        <v>-1.1217972654603546E-2</v>
      </c>
    </row>
    <row r="1276" spans="1:5" x14ac:dyDescent="0.35">
      <c r="A1276" s="8">
        <v>43937</v>
      </c>
      <c r="B1276">
        <v>160.19999999999999</v>
      </c>
      <c r="C1276">
        <v>245900</v>
      </c>
      <c r="D1276" t="s">
        <v>53</v>
      </c>
      <c r="E1276">
        <f>(Таблица1[[#This Row],[Close]]-B1275)/B1275</f>
        <v>4.1369565085217809E-3</v>
      </c>
    </row>
    <row r="1277" spans="1:5" x14ac:dyDescent="0.35">
      <c r="A1277" s="8">
        <v>43938</v>
      </c>
      <c r="B1277">
        <v>166.02</v>
      </c>
      <c r="C1277">
        <v>497100</v>
      </c>
      <c r="D1277" t="s">
        <v>53</v>
      </c>
      <c r="E1277">
        <f>(Таблица1[[#This Row],[Close]]-B1276)/B1276</f>
        <v>3.6329588014981408E-2</v>
      </c>
    </row>
    <row r="1278" spans="1:5" x14ac:dyDescent="0.35">
      <c r="A1278" s="8">
        <v>43941</v>
      </c>
      <c r="B1278">
        <v>166.2</v>
      </c>
      <c r="C1278">
        <v>342900</v>
      </c>
      <c r="D1278" t="s">
        <v>53</v>
      </c>
      <c r="E1278">
        <f>(Таблица1[[#This Row],[Close]]-B1277)/B1277</f>
        <v>1.0842067220815468E-3</v>
      </c>
    </row>
    <row r="1279" spans="1:5" x14ac:dyDescent="0.35">
      <c r="A1279" s="8">
        <v>43942</v>
      </c>
      <c r="B1279">
        <v>164.5</v>
      </c>
      <c r="C1279">
        <v>391100</v>
      </c>
      <c r="D1279" t="s">
        <v>53</v>
      </c>
      <c r="E1279">
        <f>(Таблица1[[#This Row],[Close]]-B1278)/B1278</f>
        <v>-1.0228640192539043E-2</v>
      </c>
    </row>
    <row r="1280" spans="1:5" x14ac:dyDescent="0.35">
      <c r="A1280" s="8">
        <v>43943</v>
      </c>
      <c r="B1280">
        <v>166.73</v>
      </c>
      <c r="C1280">
        <v>328500</v>
      </c>
      <c r="D1280" t="s">
        <v>53</v>
      </c>
      <c r="E1280">
        <f>(Таблица1[[#This Row],[Close]]-B1279)/B1279</f>
        <v>1.3556231003039451E-2</v>
      </c>
    </row>
    <row r="1281" spans="1:5" x14ac:dyDescent="0.35">
      <c r="A1281" s="8">
        <v>43944</v>
      </c>
      <c r="B1281">
        <v>170.75998999999999</v>
      </c>
      <c r="C1281">
        <v>443900</v>
      </c>
      <c r="D1281" t="s">
        <v>53</v>
      </c>
      <c r="E1281">
        <f>(Таблица1[[#This Row],[Close]]-B1280)/B1280</f>
        <v>2.4170755113057028E-2</v>
      </c>
    </row>
    <row r="1282" spans="1:5" x14ac:dyDescent="0.35">
      <c r="A1282" s="8">
        <v>43945</v>
      </c>
      <c r="B1282">
        <v>168.52</v>
      </c>
      <c r="C1282">
        <v>600500</v>
      </c>
      <c r="D1282" t="s">
        <v>53</v>
      </c>
      <c r="E1282">
        <f>(Таблица1[[#This Row],[Close]]-B1281)/B1281</f>
        <v>-1.3117768395277944E-2</v>
      </c>
    </row>
    <row r="1283" spans="1:5" x14ac:dyDescent="0.35">
      <c r="A1283" s="8">
        <v>43948</v>
      </c>
      <c r="B1283">
        <v>163.47</v>
      </c>
      <c r="C1283">
        <v>1131000</v>
      </c>
      <c r="D1283" t="s">
        <v>53</v>
      </c>
      <c r="E1283">
        <f>(Таблица1[[#This Row],[Close]]-B1282)/B1282</f>
        <v>-2.9966769522905359E-2</v>
      </c>
    </row>
    <row r="1284" spans="1:5" x14ac:dyDescent="0.35">
      <c r="A1284" s="8">
        <v>43949</v>
      </c>
      <c r="B1284">
        <v>164.39999</v>
      </c>
      <c r="C1284">
        <v>582600</v>
      </c>
      <c r="D1284" t="s">
        <v>53</v>
      </c>
      <c r="E1284">
        <f>(Таблица1[[#This Row],[Close]]-B1283)/B1283</f>
        <v>5.6890560959197631E-3</v>
      </c>
    </row>
    <row r="1285" spans="1:5" x14ac:dyDescent="0.35">
      <c r="A1285" s="8">
        <v>43950</v>
      </c>
      <c r="B1285">
        <v>169.28</v>
      </c>
      <c r="C1285">
        <v>838600</v>
      </c>
      <c r="D1285" t="s">
        <v>53</v>
      </c>
      <c r="E1285">
        <f>(Таблица1[[#This Row],[Close]]-B1284)/B1284</f>
        <v>2.9683760929669147E-2</v>
      </c>
    </row>
    <row r="1286" spans="1:5" x14ac:dyDescent="0.35">
      <c r="A1286" s="8">
        <v>43951</v>
      </c>
      <c r="B1286">
        <v>191.25</v>
      </c>
      <c r="C1286">
        <v>2489300</v>
      </c>
      <c r="D1286" t="s">
        <v>53</v>
      </c>
      <c r="E1286">
        <f>(Таблица1[[#This Row],[Close]]-B1285)/B1285</f>
        <v>0.12978497164461247</v>
      </c>
    </row>
    <row r="1287" spans="1:5" x14ac:dyDescent="0.35">
      <c r="A1287" s="8">
        <v>43952</v>
      </c>
      <c r="B1287">
        <v>183.49001000000001</v>
      </c>
      <c r="C1287">
        <v>835600</v>
      </c>
      <c r="D1287" t="s">
        <v>53</v>
      </c>
      <c r="E1287">
        <f>(Таблица1[[#This Row],[Close]]-B1286)/B1286</f>
        <v>-4.0575111111111048E-2</v>
      </c>
    </row>
    <row r="1288" spans="1:5" x14ac:dyDescent="0.35">
      <c r="A1288" s="8">
        <v>43955</v>
      </c>
      <c r="B1288">
        <v>181</v>
      </c>
      <c r="C1288">
        <v>623500</v>
      </c>
      <c r="D1288" t="s">
        <v>53</v>
      </c>
      <c r="E1288">
        <f>(Таблица1[[#This Row],[Close]]-B1287)/B1287</f>
        <v>-1.3570275569770867E-2</v>
      </c>
    </row>
    <row r="1289" spans="1:5" x14ac:dyDescent="0.35">
      <c r="A1289" s="8">
        <v>43956</v>
      </c>
      <c r="B1289">
        <v>186.22</v>
      </c>
      <c r="C1289">
        <v>383500</v>
      </c>
      <c r="D1289" t="s">
        <v>53</v>
      </c>
      <c r="E1289">
        <f>(Таблица1[[#This Row],[Close]]-B1288)/B1288</f>
        <v>2.8839779005524854E-2</v>
      </c>
    </row>
    <row r="1290" spans="1:5" x14ac:dyDescent="0.35">
      <c r="A1290" s="8">
        <v>43957</v>
      </c>
      <c r="B1290">
        <v>186.91</v>
      </c>
      <c r="C1290">
        <v>375800</v>
      </c>
      <c r="D1290" t="s">
        <v>53</v>
      </c>
      <c r="E1290">
        <f>(Таблица1[[#This Row],[Close]]-B1289)/B1289</f>
        <v>3.7052948125872501E-3</v>
      </c>
    </row>
    <row r="1291" spans="1:5" x14ac:dyDescent="0.35">
      <c r="A1291" s="8">
        <v>43958</v>
      </c>
      <c r="B1291">
        <v>188.33</v>
      </c>
      <c r="C1291">
        <v>654100</v>
      </c>
      <c r="D1291" t="s">
        <v>53</v>
      </c>
      <c r="E1291">
        <f>(Таблица1[[#This Row],[Close]]-B1290)/B1290</f>
        <v>7.5972393130384463E-3</v>
      </c>
    </row>
    <row r="1292" spans="1:5" x14ac:dyDescent="0.35">
      <c r="A1292" s="8">
        <v>43959</v>
      </c>
      <c r="B1292">
        <v>187.07001</v>
      </c>
      <c r="C1292">
        <v>389800</v>
      </c>
      <c r="D1292" t="s">
        <v>53</v>
      </c>
      <c r="E1292">
        <f>(Таблица1[[#This Row],[Close]]-B1291)/B1291</f>
        <v>-6.6903308023151704E-3</v>
      </c>
    </row>
    <row r="1293" spans="1:5" x14ac:dyDescent="0.35">
      <c r="A1293" s="8">
        <v>43962</v>
      </c>
      <c r="B1293">
        <v>194.61</v>
      </c>
      <c r="C1293">
        <v>515800</v>
      </c>
      <c r="D1293" t="s">
        <v>53</v>
      </c>
      <c r="E1293">
        <f>(Таблица1[[#This Row],[Close]]-B1292)/B1292</f>
        <v>4.0305712283866438E-2</v>
      </c>
    </row>
    <row r="1294" spans="1:5" x14ac:dyDescent="0.35">
      <c r="A1294" s="8">
        <v>43963</v>
      </c>
      <c r="B1294">
        <v>191.28998999999999</v>
      </c>
      <c r="C1294">
        <v>584200</v>
      </c>
      <c r="D1294" t="s">
        <v>53</v>
      </c>
      <c r="E1294">
        <f>(Таблица1[[#This Row],[Close]]-B1293)/B1293</f>
        <v>-1.7059811931555546E-2</v>
      </c>
    </row>
    <row r="1295" spans="1:5" x14ac:dyDescent="0.35">
      <c r="A1295" s="8">
        <v>43964</v>
      </c>
      <c r="B1295">
        <v>185.60001</v>
      </c>
      <c r="C1295">
        <v>489400</v>
      </c>
      <c r="D1295" t="s">
        <v>53</v>
      </c>
      <c r="E1295">
        <f>(Таблица1[[#This Row],[Close]]-B1294)/B1294</f>
        <v>-2.974530972582513E-2</v>
      </c>
    </row>
    <row r="1296" spans="1:5" x14ac:dyDescent="0.35">
      <c r="A1296" s="8">
        <v>43965</v>
      </c>
      <c r="B1296">
        <v>184.27</v>
      </c>
      <c r="C1296">
        <v>338600</v>
      </c>
      <c r="D1296" t="s">
        <v>53</v>
      </c>
      <c r="E1296">
        <f>(Таблица1[[#This Row],[Close]]-B1295)/B1295</f>
        <v>-7.1660017690731116E-3</v>
      </c>
    </row>
    <row r="1297" spans="1:5" x14ac:dyDescent="0.35">
      <c r="A1297" s="8">
        <v>43966</v>
      </c>
      <c r="B1297">
        <v>184.92</v>
      </c>
      <c r="C1297">
        <v>276000</v>
      </c>
      <c r="D1297" t="s">
        <v>53</v>
      </c>
      <c r="E1297">
        <f>(Таблица1[[#This Row],[Close]]-B1296)/B1296</f>
        <v>3.5274325717695623E-3</v>
      </c>
    </row>
    <row r="1298" spans="1:5" x14ac:dyDescent="0.35">
      <c r="A1298" s="8">
        <v>43969</v>
      </c>
      <c r="B1298">
        <v>191.05</v>
      </c>
      <c r="C1298">
        <v>366100</v>
      </c>
      <c r="D1298" t="s">
        <v>53</v>
      </c>
      <c r="E1298">
        <f>(Таблица1[[#This Row],[Close]]-B1297)/B1297</f>
        <v>3.3149470041098986E-2</v>
      </c>
    </row>
    <row r="1299" spans="1:5" x14ac:dyDescent="0.35">
      <c r="A1299" s="8">
        <v>43970</v>
      </c>
      <c r="B1299">
        <v>190.78998999999999</v>
      </c>
      <c r="C1299">
        <v>339800</v>
      </c>
      <c r="D1299" t="s">
        <v>53</v>
      </c>
      <c r="E1299">
        <f>(Таблица1[[#This Row],[Close]]-B1298)/B1298</f>
        <v>-1.3609526302016356E-3</v>
      </c>
    </row>
    <row r="1300" spans="1:5" x14ac:dyDescent="0.35">
      <c r="A1300" s="8">
        <v>43971</v>
      </c>
      <c r="B1300">
        <v>196.36</v>
      </c>
      <c r="C1300">
        <v>299600</v>
      </c>
      <c r="D1300" t="s">
        <v>53</v>
      </c>
      <c r="E1300">
        <f>(Таблица1[[#This Row],[Close]]-B1299)/B1299</f>
        <v>2.9194456166175307E-2</v>
      </c>
    </row>
    <row r="1301" spans="1:5" x14ac:dyDescent="0.35">
      <c r="A1301" s="8">
        <v>43972</v>
      </c>
      <c r="B1301">
        <v>196.32001</v>
      </c>
      <c r="C1301">
        <v>294700</v>
      </c>
      <c r="D1301" t="s">
        <v>53</v>
      </c>
      <c r="E1301">
        <f>(Таблица1[[#This Row],[Close]]-B1300)/B1300</f>
        <v>-2.0365654919544349E-4</v>
      </c>
    </row>
    <row r="1302" spans="1:5" x14ac:dyDescent="0.35">
      <c r="A1302" s="8">
        <v>43973</v>
      </c>
      <c r="B1302">
        <v>206.16</v>
      </c>
      <c r="C1302">
        <v>642100</v>
      </c>
      <c r="D1302" t="s">
        <v>53</v>
      </c>
      <c r="E1302">
        <f>(Таблица1[[#This Row],[Close]]-B1301)/B1301</f>
        <v>5.0122195898421158E-2</v>
      </c>
    </row>
    <row r="1303" spans="1:5" x14ac:dyDescent="0.35">
      <c r="A1303" s="8">
        <v>43977</v>
      </c>
      <c r="B1303">
        <v>209.08</v>
      </c>
      <c r="C1303">
        <v>855400</v>
      </c>
      <c r="D1303" t="s">
        <v>53</v>
      </c>
      <c r="E1303">
        <f>(Таблица1[[#This Row],[Close]]-B1302)/B1302</f>
        <v>1.4163756305781995E-2</v>
      </c>
    </row>
    <row r="1304" spans="1:5" x14ac:dyDescent="0.35">
      <c r="A1304" s="8">
        <v>43978</v>
      </c>
      <c r="B1304">
        <v>207.75998999999999</v>
      </c>
      <c r="C1304">
        <v>425600</v>
      </c>
      <c r="D1304" t="s">
        <v>53</v>
      </c>
      <c r="E1304">
        <f>(Таблица1[[#This Row],[Close]]-B1303)/B1303</f>
        <v>-6.3134207002105642E-3</v>
      </c>
    </row>
    <row r="1305" spans="1:5" x14ac:dyDescent="0.35">
      <c r="A1305" s="8">
        <v>43979</v>
      </c>
      <c r="B1305">
        <v>217.36</v>
      </c>
      <c r="C1305">
        <v>802800</v>
      </c>
      <c r="D1305" t="s">
        <v>53</v>
      </c>
      <c r="E1305">
        <f>(Таблица1[[#This Row],[Close]]-B1304)/B1304</f>
        <v>4.620721246665456E-2</v>
      </c>
    </row>
    <row r="1306" spans="1:5" x14ac:dyDescent="0.35">
      <c r="A1306" s="8">
        <v>43980</v>
      </c>
      <c r="B1306">
        <v>223.89999</v>
      </c>
      <c r="C1306">
        <v>972200</v>
      </c>
      <c r="D1306" t="s">
        <v>53</v>
      </c>
      <c r="E1306">
        <f>(Таблица1[[#This Row],[Close]]-B1305)/B1305</f>
        <v>3.0088286713286661E-2</v>
      </c>
    </row>
    <row r="1307" spans="1:5" x14ac:dyDescent="0.35">
      <c r="A1307" s="8">
        <v>43983</v>
      </c>
      <c r="B1307">
        <v>226.14</v>
      </c>
      <c r="C1307">
        <v>356800</v>
      </c>
      <c r="D1307" t="s">
        <v>53</v>
      </c>
      <c r="E1307">
        <f>(Таблица1[[#This Row],[Close]]-B1306)/B1306</f>
        <v>1.0004511389214371E-2</v>
      </c>
    </row>
    <row r="1308" spans="1:5" x14ac:dyDescent="0.35">
      <c r="A1308" s="8">
        <v>43984</v>
      </c>
      <c r="B1308">
        <v>230.66</v>
      </c>
      <c r="C1308">
        <v>509400</v>
      </c>
      <c r="D1308" t="s">
        <v>53</v>
      </c>
      <c r="E1308">
        <f>(Таблица1[[#This Row],[Close]]-B1307)/B1307</f>
        <v>1.9987618289555191E-2</v>
      </c>
    </row>
    <row r="1309" spans="1:5" x14ac:dyDescent="0.35">
      <c r="A1309" s="8">
        <v>43985</v>
      </c>
      <c r="B1309">
        <v>238.03998999999999</v>
      </c>
      <c r="C1309">
        <v>729400</v>
      </c>
      <c r="D1309" t="s">
        <v>53</v>
      </c>
      <c r="E1309">
        <f>(Таблица1[[#This Row],[Close]]-B1308)/B1308</f>
        <v>3.1995101014480151E-2</v>
      </c>
    </row>
    <row r="1310" spans="1:5" x14ac:dyDescent="0.35">
      <c r="A1310" s="8">
        <v>43986</v>
      </c>
      <c r="B1310">
        <v>236.02</v>
      </c>
      <c r="C1310">
        <v>495400</v>
      </c>
      <c r="D1310" t="s">
        <v>53</v>
      </c>
      <c r="E1310">
        <f>(Таблица1[[#This Row],[Close]]-B1309)/B1309</f>
        <v>-8.4859270914940752E-3</v>
      </c>
    </row>
    <row r="1311" spans="1:5" x14ac:dyDescent="0.35">
      <c r="A1311" s="8">
        <v>43987</v>
      </c>
      <c r="B1311">
        <v>249.81</v>
      </c>
      <c r="C1311">
        <v>600300</v>
      </c>
      <c r="D1311" t="s">
        <v>53</v>
      </c>
      <c r="E1311">
        <f>(Таблица1[[#This Row],[Close]]-B1310)/B1310</f>
        <v>5.8427251927802695E-2</v>
      </c>
    </row>
    <row r="1312" spans="1:5" x14ac:dyDescent="0.35">
      <c r="A1312" s="8">
        <v>43990</v>
      </c>
      <c r="B1312">
        <v>253.3</v>
      </c>
      <c r="C1312">
        <v>734200</v>
      </c>
      <c r="D1312" t="s">
        <v>53</v>
      </c>
      <c r="E1312">
        <f>(Таблица1[[#This Row],[Close]]-B1311)/B1311</f>
        <v>1.3970617669428802E-2</v>
      </c>
    </row>
    <row r="1313" spans="1:5" x14ac:dyDescent="0.35">
      <c r="A1313" s="8">
        <v>43991</v>
      </c>
      <c r="B1313">
        <v>245.62</v>
      </c>
      <c r="C1313">
        <v>464400</v>
      </c>
      <c r="D1313" t="s">
        <v>53</v>
      </c>
      <c r="E1313">
        <f>(Таблица1[[#This Row],[Close]]-B1312)/B1312</f>
        <v>-3.0319778918278747E-2</v>
      </c>
    </row>
    <row r="1314" spans="1:5" x14ac:dyDescent="0.35">
      <c r="A1314" s="8">
        <v>43992</v>
      </c>
      <c r="B1314">
        <v>250.85001</v>
      </c>
      <c r="C1314">
        <v>409000</v>
      </c>
      <c r="D1314" t="s">
        <v>53</v>
      </c>
      <c r="E1314">
        <f>(Таблица1[[#This Row],[Close]]-B1313)/B1313</f>
        <v>2.1293095024835083E-2</v>
      </c>
    </row>
    <row r="1315" spans="1:5" x14ac:dyDescent="0.35">
      <c r="A1315" s="8">
        <v>43993</v>
      </c>
      <c r="B1315">
        <v>235.60001</v>
      </c>
      <c r="C1315">
        <v>577500</v>
      </c>
      <c r="D1315" t="s">
        <v>53</v>
      </c>
      <c r="E1315">
        <f>(Таблица1[[#This Row],[Close]]-B1314)/B1314</f>
        <v>-6.0793300347087888E-2</v>
      </c>
    </row>
    <row r="1316" spans="1:5" x14ac:dyDescent="0.35">
      <c r="A1316" s="8">
        <v>43994</v>
      </c>
      <c r="B1316">
        <v>241.67999</v>
      </c>
      <c r="C1316">
        <v>404000</v>
      </c>
      <c r="D1316" t="s">
        <v>53</v>
      </c>
      <c r="E1316">
        <f>(Таблица1[[#This Row],[Close]]-B1315)/B1315</f>
        <v>2.5806365627913198E-2</v>
      </c>
    </row>
    <row r="1317" spans="1:5" x14ac:dyDescent="0.35">
      <c r="A1317" s="8">
        <v>43997</v>
      </c>
      <c r="B1317">
        <v>246.33</v>
      </c>
      <c r="C1317">
        <v>402000</v>
      </c>
      <c r="D1317" t="s">
        <v>53</v>
      </c>
      <c r="E1317">
        <f>(Таблица1[[#This Row],[Close]]-B1316)/B1316</f>
        <v>1.9240359948707417E-2</v>
      </c>
    </row>
    <row r="1318" spans="1:5" x14ac:dyDescent="0.35">
      <c r="A1318" s="8">
        <v>43998</v>
      </c>
      <c r="B1318">
        <v>249.14</v>
      </c>
      <c r="C1318">
        <v>419000</v>
      </c>
      <c r="D1318" t="s">
        <v>53</v>
      </c>
      <c r="E1318">
        <f>(Таблица1[[#This Row],[Close]]-B1317)/B1317</f>
        <v>1.1407461535338666E-2</v>
      </c>
    </row>
    <row r="1319" spans="1:5" x14ac:dyDescent="0.35">
      <c r="A1319" s="8">
        <v>43999</v>
      </c>
      <c r="B1319">
        <v>254.73</v>
      </c>
      <c r="C1319">
        <v>381600</v>
      </c>
      <c r="D1319" t="s">
        <v>53</v>
      </c>
      <c r="E1319">
        <f>(Таблица1[[#This Row],[Close]]-B1318)/B1318</f>
        <v>2.2437183912659565E-2</v>
      </c>
    </row>
    <row r="1320" spans="1:5" x14ac:dyDescent="0.35">
      <c r="A1320" s="8">
        <v>44000</v>
      </c>
      <c r="B1320">
        <v>253.36</v>
      </c>
      <c r="C1320">
        <v>324000</v>
      </c>
      <c r="D1320" t="s">
        <v>53</v>
      </c>
      <c r="E1320">
        <f>(Таблица1[[#This Row],[Close]]-B1319)/B1319</f>
        <v>-5.3782436305106433E-3</v>
      </c>
    </row>
    <row r="1321" spans="1:5" x14ac:dyDescent="0.35">
      <c r="A1321" s="8">
        <v>44001</v>
      </c>
      <c r="B1321">
        <v>257.08999999999997</v>
      </c>
      <c r="C1321">
        <v>766400</v>
      </c>
      <c r="D1321" t="s">
        <v>53</v>
      </c>
      <c r="E1321">
        <f>(Таблица1[[#This Row],[Close]]-B1320)/B1320</f>
        <v>1.4722134512156461E-2</v>
      </c>
    </row>
    <row r="1322" spans="1:5" x14ac:dyDescent="0.35">
      <c r="A1322" s="8">
        <v>44004</v>
      </c>
      <c r="B1322">
        <v>254.66</v>
      </c>
      <c r="C1322">
        <v>392000</v>
      </c>
      <c r="D1322" t="s">
        <v>53</v>
      </c>
      <c r="E1322">
        <f>(Таблица1[[#This Row],[Close]]-B1321)/B1321</f>
        <v>-9.4519428993736776E-3</v>
      </c>
    </row>
    <row r="1323" spans="1:5" x14ac:dyDescent="0.35">
      <c r="A1323" s="8">
        <v>44005</v>
      </c>
      <c r="B1323">
        <v>252.58</v>
      </c>
      <c r="C1323">
        <v>420800</v>
      </c>
      <c r="D1323" t="s">
        <v>53</v>
      </c>
      <c r="E1323">
        <f>(Таблица1[[#This Row],[Close]]-B1322)/B1322</f>
        <v>-8.1677530825413659E-3</v>
      </c>
    </row>
    <row r="1324" spans="1:5" x14ac:dyDescent="0.35">
      <c r="A1324" s="8">
        <v>44006</v>
      </c>
      <c r="B1324">
        <v>241.66</v>
      </c>
      <c r="C1324">
        <v>498200</v>
      </c>
      <c r="D1324" t="s">
        <v>53</v>
      </c>
      <c r="E1324">
        <f>(Таблица1[[#This Row],[Close]]-B1323)/B1323</f>
        <v>-4.3233826906326767E-2</v>
      </c>
    </row>
    <row r="1325" spans="1:5" x14ac:dyDescent="0.35">
      <c r="A1325" s="8">
        <v>44007</v>
      </c>
      <c r="B1325">
        <v>241.75</v>
      </c>
      <c r="C1325">
        <v>420000</v>
      </c>
      <c r="D1325" t="s">
        <v>53</v>
      </c>
      <c r="E1325">
        <f>(Таблица1[[#This Row],[Close]]-B1324)/B1324</f>
        <v>3.7242406687082436E-4</v>
      </c>
    </row>
    <row r="1326" spans="1:5" x14ac:dyDescent="0.35">
      <c r="A1326" s="8">
        <v>44008</v>
      </c>
      <c r="B1326">
        <v>239.27</v>
      </c>
      <c r="C1326">
        <v>477400</v>
      </c>
      <c r="D1326" t="s">
        <v>53</v>
      </c>
      <c r="E1326">
        <f>(Таблица1[[#This Row],[Close]]-B1325)/B1325</f>
        <v>-1.0258531540847941E-2</v>
      </c>
    </row>
    <row r="1327" spans="1:5" x14ac:dyDescent="0.35">
      <c r="A1327" s="8">
        <v>44011</v>
      </c>
      <c r="B1327">
        <v>240.22</v>
      </c>
      <c r="C1327">
        <v>335400</v>
      </c>
      <c r="D1327" t="s">
        <v>53</v>
      </c>
      <c r="E1327">
        <f>(Таблица1[[#This Row],[Close]]-B1326)/B1326</f>
        <v>3.9704099970743869E-3</v>
      </c>
    </row>
    <row r="1328" spans="1:5" x14ac:dyDescent="0.35">
      <c r="A1328" s="8">
        <v>44012</v>
      </c>
      <c r="B1328">
        <v>241.56</v>
      </c>
      <c r="C1328">
        <v>362400</v>
      </c>
      <c r="D1328" t="s">
        <v>53</v>
      </c>
      <c r="E1328">
        <f>(Таблица1[[#This Row],[Close]]-B1327)/B1327</f>
        <v>5.5782199650320679E-3</v>
      </c>
    </row>
    <row r="1329" spans="1:5" x14ac:dyDescent="0.35">
      <c r="A1329" s="8">
        <v>44013</v>
      </c>
      <c r="B1329">
        <v>255.22</v>
      </c>
      <c r="C1329">
        <v>655600</v>
      </c>
      <c r="D1329" t="s">
        <v>53</v>
      </c>
      <c r="E1329">
        <f>(Таблица1[[#This Row],[Close]]-B1328)/B1328</f>
        <v>5.6549097532704075E-2</v>
      </c>
    </row>
    <row r="1330" spans="1:5" x14ac:dyDescent="0.35">
      <c r="A1330" s="8">
        <v>44014</v>
      </c>
      <c r="B1330">
        <v>263.83999999999997</v>
      </c>
      <c r="C1330">
        <v>518800</v>
      </c>
      <c r="D1330" t="s">
        <v>53</v>
      </c>
      <c r="E1330">
        <f>(Таблица1[[#This Row],[Close]]-B1329)/B1329</f>
        <v>3.3774782540553154E-2</v>
      </c>
    </row>
    <row r="1331" spans="1:5" x14ac:dyDescent="0.35">
      <c r="A1331" s="8">
        <v>44018</v>
      </c>
      <c r="B1331">
        <v>266.20999</v>
      </c>
      <c r="C1331">
        <v>517000</v>
      </c>
      <c r="D1331" t="s">
        <v>53</v>
      </c>
      <c r="E1331">
        <f>(Таблица1[[#This Row],[Close]]-B1330)/B1330</f>
        <v>8.9826788963009024E-3</v>
      </c>
    </row>
    <row r="1332" spans="1:5" x14ac:dyDescent="0.35">
      <c r="A1332" s="8">
        <v>44019</v>
      </c>
      <c r="B1332">
        <v>264.58999999999997</v>
      </c>
      <c r="C1332">
        <v>402300</v>
      </c>
      <c r="D1332" t="s">
        <v>53</v>
      </c>
      <c r="E1332">
        <f>(Таблица1[[#This Row],[Close]]-B1331)/B1331</f>
        <v>-6.0853839482133253E-3</v>
      </c>
    </row>
    <row r="1333" spans="1:5" x14ac:dyDescent="0.35">
      <c r="A1333" s="8">
        <v>44020</v>
      </c>
      <c r="B1333">
        <v>265.64001000000002</v>
      </c>
      <c r="C1333">
        <v>273000</v>
      </c>
      <c r="D1333" t="s">
        <v>53</v>
      </c>
      <c r="E1333">
        <f>(Таблица1[[#This Row],[Close]]-B1332)/B1332</f>
        <v>3.9684417400508067E-3</v>
      </c>
    </row>
    <row r="1334" spans="1:5" x14ac:dyDescent="0.35">
      <c r="A1334" s="8">
        <v>44021</v>
      </c>
      <c r="B1334">
        <v>265.67998999999998</v>
      </c>
      <c r="C1334">
        <v>257200</v>
      </c>
      <c r="D1334" t="s">
        <v>53</v>
      </c>
      <c r="E1334">
        <f>(Таблица1[[#This Row],[Close]]-B1333)/B1333</f>
        <v>1.5050443643620278E-4</v>
      </c>
    </row>
    <row r="1335" spans="1:5" x14ac:dyDescent="0.35">
      <c r="A1335" s="8">
        <v>44022</v>
      </c>
      <c r="B1335">
        <v>264.51001000000002</v>
      </c>
      <c r="C1335">
        <v>152300</v>
      </c>
      <c r="D1335" t="s">
        <v>53</v>
      </c>
      <c r="E1335">
        <f>(Таблица1[[#This Row],[Close]]-B1334)/B1334</f>
        <v>-4.4037189251623834E-3</v>
      </c>
    </row>
    <row r="1336" spans="1:5" x14ac:dyDescent="0.35">
      <c r="A1336" s="8">
        <v>44025</v>
      </c>
      <c r="B1336">
        <v>264.54998999999998</v>
      </c>
      <c r="C1336">
        <v>527500</v>
      </c>
      <c r="D1336" t="s">
        <v>53</v>
      </c>
      <c r="E1336">
        <f>(Таблица1[[#This Row],[Close]]-B1335)/B1335</f>
        <v>1.5114739892058252E-4</v>
      </c>
    </row>
    <row r="1337" spans="1:5" x14ac:dyDescent="0.35">
      <c r="A1337" s="8">
        <v>44026</v>
      </c>
      <c r="B1337">
        <v>264.41000000000003</v>
      </c>
      <c r="C1337">
        <v>356100</v>
      </c>
      <c r="D1337" t="s">
        <v>53</v>
      </c>
      <c r="E1337">
        <f>(Таблица1[[#This Row],[Close]]-B1336)/B1336</f>
        <v>-5.2916274916493008E-4</v>
      </c>
    </row>
    <row r="1338" spans="1:5" x14ac:dyDescent="0.35">
      <c r="A1338" s="8">
        <v>44027</v>
      </c>
      <c r="B1338">
        <v>276.64001000000002</v>
      </c>
      <c r="C1338">
        <v>379900</v>
      </c>
      <c r="D1338" t="s">
        <v>53</v>
      </c>
      <c r="E1338">
        <f>(Таблица1[[#This Row],[Close]]-B1337)/B1337</f>
        <v>4.6253961650467044E-2</v>
      </c>
    </row>
    <row r="1339" spans="1:5" x14ac:dyDescent="0.35">
      <c r="A1339" s="8">
        <v>44028</v>
      </c>
      <c r="B1339">
        <v>273.04001</v>
      </c>
      <c r="C1339">
        <v>176800</v>
      </c>
      <c r="D1339" t="s">
        <v>53</v>
      </c>
      <c r="E1339">
        <f>(Таблица1[[#This Row],[Close]]-B1338)/B1338</f>
        <v>-1.3013302016581125E-2</v>
      </c>
    </row>
    <row r="1340" spans="1:5" x14ac:dyDescent="0.35">
      <c r="A1340" s="8">
        <v>44029</v>
      </c>
      <c r="B1340">
        <v>284.54998999999998</v>
      </c>
      <c r="C1340">
        <v>459800</v>
      </c>
      <c r="D1340" t="s">
        <v>53</v>
      </c>
      <c r="E1340">
        <f>(Таблица1[[#This Row],[Close]]-B1339)/B1339</f>
        <v>4.2154920811788663E-2</v>
      </c>
    </row>
    <row r="1341" spans="1:5" x14ac:dyDescent="0.35">
      <c r="A1341" s="8">
        <v>44032</v>
      </c>
      <c r="B1341">
        <v>290.79001</v>
      </c>
      <c r="C1341">
        <v>490200</v>
      </c>
      <c r="D1341" t="s">
        <v>53</v>
      </c>
      <c r="E1341">
        <f>(Таблица1[[#This Row],[Close]]-B1340)/B1340</f>
        <v>2.1929433207852216E-2</v>
      </c>
    </row>
    <row r="1342" spans="1:5" x14ac:dyDescent="0.35">
      <c r="A1342" s="8">
        <v>44033</v>
      </c>
      <c r="B1342">
        <v>298.57001000000002</v>
      </c>
      <c r="C1342">
        <v>601500</v>
      </c>
      <c r="D1342" t="s">
        <v>53</v>
      </c>
      <c r="E1342">
        <f>(Таблица1[[#This Row],[Close]]-B1341)/B1341</f>
        <v>2.6754701786351014E-2</v>
      </c>
    </row>
    <row r="1343" spans="1:5" x14ac:dyDescent="0.35">
      <c r="A1343" s="8">
        <v>44034</v>
      </c>
      <c r="B1343">
        <v>297.26999000000001</v>
      </c>
      <c r="C1343">
        <v>372500</v>
      </c>
      <c r="D1343" t="s">
        <v>53</v>
      </c>
      <c r="E1343">
        <f>(Таблица1[[#This Row],[Close]]-B1342)/B1342</f>
        <v>-4.3541546587348729E-3</v>
      </c>
    </row>
    <row r="1344" spans="1:5" x14ac:dyDescent="0.35">
      <c r="A1344" s="8">
        <v>44035</v>
      </c>
      <c r="B1344">
        <v>294.57001000000002</v>
      </c>
      <c r="C1344">
        <v>209900</v>
      </c>
      <c r="D1344" t="s">
        <v>53</v>
      </c>
      <c r="E1344">
        <f>(Таблица1[[#This Row],[Close]]-B1343)/B1343</f>
        <v>-9.0825851610516831E-3</v>
      </c>
    </row>
    <row r="1345" spans="1:5" x14ac:dyDescent="0.35">
      <c r="A1345" s="8">
        <v>44036</v>
      </c>
      <c r="B1345">
        <v>292.94</v>
      </c>
      <c r="C1345">
        <v>184100</v>
      </c>
      <c r="D1345" t="s">
        <v>53</v>
      </c>
      <c r="E1345">
        <f>(Таблица1[[#This Row],[Close]]-B1344)/B1344</f>
        <v>-5.5335232530970375E-3</v>
      </c>
    </row>
    <row r="1346" spans="1:5" x14ac:dyDescent="0.35">
      <c r="A1346" s="8">
        <v>44039</v>
      </c>
      <c r="B1346">
        <v>298.60998999999998</v>
      </c>
      <c r="C1346">
        <v>261300</v>
      </c>
      <c r="D1346" t="s">
        <v>53</v>
      </c>
      <c r="E1346">
        <f>(Таблица1[[#This Row],[Close]]-B1345)/B1345</f>
        <v>1.9355465282993051E-2</v>
      </c>
    </row>
    <row r="1347" spans="1:5" x14ac:dyDescent="0.35">
      <c r="A1347" s="8">
        <v>44040</v>
      </c>
      <c r="B1347">
        <v>294.89001000000002</v>
      </c>
      <c r="C1347">
        <v>250200</v>
      </c>
      <c r="D1347" t="s">
        <v>53</v>
      </c>
      <c r="E1347">
        <f>(Таблица1[[#This Row],[Close]]-B1346)/B1346</f>
        <v>-1.2457654213109093E-2</v>
      </c>
    </row>
    <row r="1348" spans="1:5" x14ac:dyDescent="0.35">
      <c r="A1348" s="8">
        <v>44041</v>
      </c>
      <c r="B1348">
        <v>299.10001</v>
      </c>
      <c r="C1348">
        <v>299300</v>
      </c>
      <c r="D1348" t="s">
        <v>53</v>
      </c>
      <c r="E1348">
        <f>(Таблица1[[#This Row],[Close]]-B1347)/B1347</f>
        <v>1.4276509400911816E-2</v>
      </c>
    </row>
    <row r="1349" spans="1:5" x14ac:dyDescent="0.35">
      <c r="A1349" s="8">
        <v>44042</v>
      </c>
      <c r="B1349">
        <v>298.91000000000003</v>
      </c>
      <c r="C1349">
        <v>277300</v>
      </c>
      <c r="D1349" t="s">
        <v>53</v>
      </c>
      <c r="E1349">
        <f>(Таблица1[[#This Row],[Close]]-B1348)/B1348</f>
        <v>-6.3527246287946456E-4</v>
      </c>
    </row>
    <row r="1350" spans="1:5" x14ac:dyDescent="0.35">
      <c r="A1350" s="8">
        <v>44043</v>
      </c>
      <c r="B1350">
        <v>299.94</v>
      </c>
      <c r="C1350">
        <v>282300</v>
      </c>
      <c r="D1350" t="s">
        <v>53</v>
      </c>
      <c r="E1350">
        <f>(Таблица1[[#This Row],[Close]]-B1349)/B1349</f>
        <v>3.4458532668695347E-3</v>
      </c>
    </row>
    <row r="1351" spans="1:5" x14ac:dyDescent="0.35">
      <c r="A1351" s="8">
        <v>44046</v>
      </c>
      <c r="B1351">
        <v>308.35001</v>
      </c>
      <c r="C1351">
        <v>372600</v>
      </c>
      <c r="D1351" t="s">
        <v>53</v>
      </c>
      <c r="E1351">
        <f>(Таблица1[[#This Row],[Close]]-B1350)/B1350</f>
        <v>2.8038974461558976E-2</v>
      </c>
    </row>
    <row r="1352" spans="1:5" x14ac:dyDescent="0.35">
      <c r="A1352" s="8">
        <v>44047</v>
      </c>
      <c r="B1352">
        <v>305.35001</v>
      </c>
      <c r="C1352">
        <v>372300</v>
      </c>
      <c r="D1352" t="s">
        <v>53</v>
      </c>
      <c r="E1352">
        <f>(Таблица1[[#This Row],[Close]]-B1351)/B1351</f>
        <v>-9.7292035112954926E-3</v>
      </c>
    </row>
    <row r="1353" spans="1:5" x14ac:dyDescent="0.35">
      <c r="A1353" s="8">
        <v>44048</v>
      </c>
      <c r="B1353">
        <v>317</v>
      </c>
      <c r="C1353">
        <v>466700</v>
      </c>
      <c r="D1353" t="s">
        <v>53</v>
      </c>
      <c r="E1353">
        <f>(Таблица1[[#This Row],[Close]]-B1352)/B1352</f>
        <v>3.8152905251255774E-2</v>
      </c>
    </row>
    <row r="1354" spans="1:5" x14ac:dyDescent="0.35">
      <c r="A1354" s="8">
        <v>44049</v>
      </c>
      <c r="B1354">
        <v>314.98000999999999</v>
      </c>
      <c r="C1354">
        <v>442400</v>
      </c>
      <c r="D1354" t="s">
        <v>53</v>
      </c>
      <c r="E1354">
        <f>(Таблица1[[#This Row],[Close]]-B1353)/B1353</f>
        <v>-6.3722082018927671E-3</v>
      </c>
    </row>
    <row r="1355" spans="1:5" x14ac:dyDescent="0.35">
      <c r="A1355" s="8">
        <v>44050</v>
      </c>
      <c r="B1355">
        <v>310.82001000000002</v>
      </c>
      <c r="C1355">
        <v>445400</v>
      </c>
      <c r="D1355" t="s">
        <v>53</v>
      </c>
      <c r="E1355">
        <f>(Таблица1[[#This Row],[Close]]-B1354)/B1354</f>
        <v>-1.3207187338650374E-2</v>
      </c>
    </row>
    <row r="1356" spans="1:5" x14ac:dyDescent="0.35">
      <c r="A1356" s="8">
        <v>44053</v>
      </c>
      <c r="B1356">
        <v>300.01999000000001</v>
      </c>
      <c r="C1356">
        <v>371900</v>
      </c>
      <c r="D1356" t="s">
        <v>53</v>
      </c>
      <c r="E1356">
        <f>(Таблица1[[#This Row],[Close]]-B1355)/B1355</f>
        <v>-3.4746862018310912E-2</v>
      </c>
    </row>
    <row r="1357" spans="1:5" x14ac:dyDescent="0.35">
      <c r="A1357" s="8">
        <v>44054</v>
      </c>
      <c r="B1357">
        <v>294.87</v>
      </c>
      <c r="C1357">
        <v>429100</v>
      </c>
      <c r="D1357" t="s">
        <v>53</v>
      </c>
      <c r="E1357">
        <f>(Таблица1[[#This Row],[Close]]-B1356)/B1356</f>
        <v>-1.7165489539547024E-2</v>
      </c>
    </row>
    <row r="1358" spans="1:5" x14ac:dyDescent="0.35">
      <c r="A1358" s="8">
        <v>44055</v>
      </c>
      <c r="B1358">
        <v>302.33999999999997</v>
      </c>
      <c r="C1358">
        <v>248800</v>
      </c>
      <c r="D1358" t="s">
        <v>53</v>
      </c>
      <c r="E1358">
        <f>(Таблица1[[#This Row],[Close]]-B1357)/B1357</f>
        <v>2.5333197680333607E-2</v>
      </c>
    </row>
    <row r="1359" spans="1:5" x14ac:dyDescent="0.35">
      <c r="A1359" s="8">
        <v>44056</v>
      </c>
      <c r="B1359">
        <v>308.37</v>
      </c>
      <c r="C1359">
        <v>185400</v>
      </c>
      <c r="D1359" t="s">
        <v>53</v>
      </c>
      <c r="E1359">
        <f>(Таблица1[[#This Row],[Close]]-B1358)/B1358</f>
        <v>1.9944433419329333E-2</v>
      </c>
    </row>
    <row r="1360" spans="1:5" x14ac:dyDescent="0.35">
      <c r="A1360" s="8">
        <v>44057</v>
      </c>
      <c r="B1360">
        <v>307.35001</v>
      </c>
      <c r="C1360">
        <v>263600</v>
      </c>
      <c r="D1360" t="s">
        <v>53</v>
      </c>
      <c r="E1360">
        <f>(Таблица1[[#This Row],[Close]]-B1359)/B1359</f>
        <v>-3.3076823296689269E-3</v>
      </c>
    </row>
    <row r="1361" spans="1:5" x14ac:dyDescent="0.35">
      <c r="A1361" s="8">
        <v>44060</v>
      </c>
      <c r="B1361">
        <v>309.54998999999998</v>
      </c>
      <c r="C1361">
        <v>189100</v>
      </c>
      <c r="D1361" t="s">
        <v>53</v>
      </c>
      <c r="E1361">
        <f>(Таблица1[[#This Row],[Close]]-B1360)/B1360</f>
        <v>7.1578979288140655E-3</v>
      </c>
    </row>
    <row r="1362" spans="1:5" x14ac:dyDescent="0.35">
      <c r="A1362" s="8">
        <v>44061</v>
      </c>
      <c r="B1362">
        <v>313.20001000000002</v>
      </c>
      <c r="C1362">
        <v>207500</v>
      </c>
      <c r="D1362" t="s">
        <v>53</v>
      </c>
      <c r="E1362">
        <f>(Таблица1[[#This Row],[Close]]-B1361)/B1361</f>
        <v>1.1791374956917429E-2</v>
      </c>
    </row>
    <row r="1363" spans="1:5" x14ac:dyDescent="0.35">
      <c r="A1363" s="8">
        <v>44062</v>
      </c>
      <c r="B1363">
        <v>314.35001</v>
      </c>
      <c r="C1363">
        <v>231100</v>
      </c>
      <c r="D1363" t="s">
        <v>53</v>
      </c>
      <c r="E1363">
        <f>(Таблица1[[#This Row],[Close]]-B1362)/B1362</f>
        <v>3.67177510626509E-3</v>
      </c>
    </row>
    <row r="1364" spans="1:5" x14ac:dyDescent="0.35">
      <c r="A1364" s="8">
        <v>44063</v>
      </c>
      <c r="B1364">
        <v>310.01001000000002</v>
      </c>
      <c r="C1364">
        <v>214600</v>
      </c>
      <c r="D1364" t="s">
        <v>53</v>
      </c>
      <c r="E1364">
        <f>(Таблица1[[#This Row],[Close]]-B1363)/B1363</f>
        <v>-1.3806266460751743E-2</v>
      </c>
    </row>
    <row r="1365" spans="1:5" x14ac:dyDescent="0.35">
      <c r="A1365" s="8">
        <v>44064</v>
      </c>
      <c r="B1365">
        <v>307.57001000000002</v>
      </c>
      <c r="C1365">
        <v>254000</v>
      </c>
      <c r="D1365" t="s">
        <v>53</v>
      </c>
      <c r="E1365">
        <f>(Таблица1[[#This Row],[Close]]-B1364)/B1364</f>
        <v>-7.8707135940545847E-3</v>
      </c>
    </row>
    <row r="1366" spans="1:5" x14ac:dyDescent="0.35">
      <c r="A1366" s="8">
        <v>44067</v>
      </c>
      <c r="B1366">
        <v>304.95001000000002</v>
      </c>
      <c r="C1366">
        <v>287200</v>
      </c>
      <c r="D1366" t="s">
        <v>53</v>
      </c>
      <c r="E1366">
        <f>(Таблица1[[#This Row],[Close]]-B1365)/B1365</f>
        <v>-8.5183857815006227E-3</v>
      </c>
    </row>
    <row r="1367" spans="1:5" x14ac:dyDescent="0.35">
      <c r="A1367" s="8">
        <v>44068</v>
      </c>
      <c r="B1367">
        <v>311.12</v>
      </c>
      <c r="C1367">
        <v>253600</v>
      </c>
      <c r="D1367" t="s">
        <v>53</v>
      </c>
      <c r="E1367">
        <f>(Таблица1[[#This Row],[Close]]-B1366)/B1366</f>
        <v>2.0232791597547362E-2</v>
      </c>
    </row>
    <row r="1368" spans="1:5" x14ac:dyDescent="0.35">
      <c r="A1368" s="8">
        <v>44069</v>
      </c>
      <c r="B1368">
        <v>306.14001000000002</v>
      </c>
      <c r="C1368">
        <v>240700</v>
      </c>
      <c r="D1368" t="s">
        <v>53</v>
      </c>
      <c r="E1368">
        <f>(Таблица1[[#This Row],[Close]]-B1367)/B1367</f>
        <v>-1.600665338133192E-2</v>
      </c>
    </row>
    <row r="1369" spans="1:5" x14ac:dyDescent="0.35">
      <c r="A1369" s="8">
        <v>44070</v>
      </c>
      <c r="B1369">
        <v>311.10001</v>
      </c>
      <c r="C1369">
        <v>207400</v>
      </c>
      <c r="D1369" t="s">
        <v>53</v>
      </c>
      <c r="E1369">
        <f>(Таблица1[[#This Row],[Close]]-B1368)/B1368</f>
        <v>1.6201737237808215E-2</v>
      </c>
    </row>
    <row r="1370" spans="1:5" x14ac:dyDescent="0.35">
      <c r="A1370" s="8">
        <v>44071</v>
      </c>
      <c r="B1370">
        <v>303.04001</v>
      </c>
      <c r="C1370">
        <v>278700</v>
      </c>
      <c r="D1370" t="s">
        <v>53</v>
      </c>
      <c r="E1370">
        <f>(Таблица1[[#This Row],[Close]]-B1369)/B1369</f>
        <v>-2.5908067312501861E-2</v>
      </c>
    </row>
    <row r="1371" spans="1:5" x14ac:dyDescent="0.35">
      <c r="A1371" s="8">
        <v>44074</v>
      </c>
      <c r="B1371">
        <v>307.62</v>
      </c>
      <c r="C1371">
        <v>320600</v>
      </c>
      <c r="D1371" t="s">
        <v>53</v>
      </c>
      <c r="E1371">
        <f>(Таблица1[[#This Row],[Close]]-B1370)/B1370</f>
        <v>1.5113482869803263E-2</v>
      </c>
    </row>
    <row r="1372" spans="1:5" x14ac:dyDescent="0.35">
      <c r="A1372" s="8">
        <v>44075</v>
      </c>
      <c r="B1372">
        <v>307.32999000000001</v>
      </c>
      <c r="C1372">
        <v>320300</v>
      </c>
      <c r="D1372" t="s">
        <v>53</v>
      </c>
      <c r="E1372">
        <f>(Таблица1[[#This Row],[Close]]-B1371)/B1371</f>
        <v>-9.4275404720107667E-4</v>
      </c>
    </row>
    <row r="1373" spans="1:5" x14ac:dyDescent="0.35">
      <c r="A1373" s="8">
        <v>44076</v>
      </c>
      <c r="B1373">
        <v>312.73000999999999</v>
      </c>
      <c r="C1373">
        <v>395500</v>
      </c>
      <c r="D1373" t="s">
        <v>53</v>
      </c>
      <c r="E1373">
        <f>(Таблица1[[#This Row],[Close]]-B1372)/B1372</f>
        <v>1.757075513522121E-2</v>
      </c>
    </row>
    <row r="1374" spans="1:5" x14ac:dyDescent="0.35">
      <c r="A1374" s="8">
        <v>44077</v>
      </c>
      <c r="B1374">
        <v>294.01001000000002</v>
      </c>
      <c r="C1374">
        <v>381900</v>
      </c>
      <c r="D1374" t="s">
        <v>53</v>
      </c>
      <c r="E1374">
        <f>(Таблица1[[#This Row],[Close]]-B1373)/B1373</f>
        <v>-5.9859941167782302E-2</v>
      </c>
    </row>
    <row r="1375" spans="1:5" x14ac:dyDescent="0.35">
      <c r="A1375" s="8">
        <v>44078</v>
      </c>
      <c r="B1375">
        <v>275.89001000000002</v>
      </c>
      <c r="C1375">
        <v>511900</v>
      </c>
      <c r="D1375" t="s">
        <v>53</v>
      </c>
      <c r="E1375">
        <f>(Таблица1[[#This Row],[Close]]-B1374)/B1374</f>
        <v>-6.1630554687576805E-2</v>
      </c>
    </row>
    <row r="1376" spans="1:5" x14ac:dyDescent="0.35">
      <c r="A1376" s="8">
        <v>44082</v>
      </c>
      <c r="B1376">
        <v>268.19</v>
      </c>
      <c r="C1376">
        <v>392800</v>
      </c>
      <c r="D1376" t="s">
        <v>53</v>
      </c>
      <c r="E1376">
        <f>(Таблица1[[#This Row],[Close]]-B1375)/B1375</f>
        <v>-2.790970938019836E-2</v>
      </c>
    </row>
    <row r="1377" spans="1:5" x14ac:dyDescent="0.35">
      <c r="A1377" s="8">
        <v>44083</v>
      </c>
      <c r="B1377">
        <v>277.92998999999998</v>
      </c>
      <c r="C1377">
        <v>390400</v>
      </c>
      <c r="D1377" t="s">
        <v>53</v>
      </c>
      <c r="E1377">
        <f>(Таблица1[[#This Row],[Close]]-B1376)/B1376</f>
        <v>3.6317498788172482E-2</v>
      </c>
    </row>
    <row r="1378" spans="1:5" x14ac:dyDescent="0.35">
      <c r="A1378" s="8">
        <v>44084</v>
      </c>
      <c r="B1378">
        <v>272.01999000000001</v>
      </c>
      <c r="C1378">
        <v>210500</v>
      </c>
      <c r="D1378" t="s">
        <v>53</v>
      </c>
      <c r="E1378">
        <f>(Таблица1[[#This Row],[Close]]-B1377)/B1377</f>
        <v>-2.1264347902865643E-2</v>
      </c>
    </row>
    <row r="1379" spans="1:5" x14ac:dyDescent="0.35">
      <c r="A1379" s="8">
        <v>44085</v>
      </c>
      <c r="B1379">
        <v>269.76999000000001</v>
      </c>
      <c r="C1379">
        <v>356700</v>
      </c>
      <c r="D1379" t="s">
        <v>53</v>
      </c>
      <c r="E1379">
        <f>(Таблица1[[#This Row],[Close]]-B1378)/B1378</f>
        <v>-8.2714509327053501E-3</v>
      </c>
    </row>
    <row r="1380" spans="1:5" x14ac:dyDescent="0.35">
      <c r="A1380" s="8">
        <v>44088</v>
      </c>
      <c r="B1380">
        <v>275.70001000000002</v>
      </c>
      <c r="C1380">
        <v>307100</v>
      </c>
      <c r="D1380" t="s">
        <v>53</v>
      </c>
      <c r="E1380">
        <f>(Таблица1[[#This Row],[Close]]-B1379)/B1379</f>
        <v>2.1981763056743313E-2</v>
      </c>
    </row>
    <row r="1381" spans="1:5" x14ac:dyDescent="0.35">
      <c r="A1381" s="8">
        <v>44089</v>
      </c>
      <c r="B1381">
        <v>279.16000000000003</v>
      </c>
      <c r="C1381">
        <v>220100</v>
      </c>
      <c r="D1381" t="s">
        <v>53</v>
      </c>
      <c r="E1381">
        <f>(Таблица1[[#This Row],[Close]]-B1380)/B1380</f>
        <v>1.2549836323908745E-2</v>
      </c>
    </row>
    <row r="1382" spans="1:5" x14ac:dyDescent="0.35">
      <c r="A1382" s="8">
        <v>44090</v>
      </c>
      <c r="B1382">
        <v>274.41000000000003</v>
      </c>
      <c r="C1382">
        <v>341400</v>
      </c>
      <c r="D1382" t="s">
        <v>53</v>
      </c>
      <c r="E1382">
        <f>(Таблица1[[#This Row],[Close]]-B1381)/B1381</f>
        <v>-1.7015331709413956E-2</v>
      </c>
    </row>
    <row r="1383" spans="1:5" x14ac:dyDescent="0.35">
      <c r="A1383" s="8">
        <v>44091</v>
      </c>
      <c r="B1383">
        <v>276.14001000000002</v>
      </c>
      <c r="C1383">
        <v>329800</v>
      </c>
      <c r="D1383" t="s">
        <v>53</v>
      </c>
      <c r="E1383">
        <f>(Таблица1[[#This Row],[Close]]-B1382)/B1382</f>
        <v>6.3044714113916871E-3</v>
      </c>
    </row>
    <row r="1384" spans="1:5" x14ac:dyDescent="0.35">
      <c r="A1384" s="8">
        <v>44092</v>
      </c>
      <c r="B1384">
        <v>265.07001000000002</v>
      </c>
      <c r="C1384">
        <v>539100</v>
      </c>
      <c r="D1384" t="s">
        <v>53</v>
      </c>
      <c r="E1384">
        <f>(Таблица1[[#This Row],[Close]]-B1383)/B1383</f>
        <v>-4.0088359524575928E-2</v>
      </c>
    </row>
    <row r="1385" spans="1:5" x14ac:dyDescent="0.35">
      <c r="A1385" s="8">
        <v>44095</v>
      </c>
      <c r="B1385">
        <v>265.85998999999998</v>
      </c>
      <c r="C1385">
        <v>334800</v>
      </c>
      <c r="D1385" t="s">
        <v>53</v>
      </c>
      <c r="E1385">
        <f>(Таблица1[[#This Row],[Close]]-B1384)/B1384</f>
        <v>2.9802692503763709E-3</v>
      </c>
    </row>
    <row r="1386" spans="1:5" x14ac:dyDescent="0.35">
      <c r="A1386" s="8">
        <v>44096</v>
      </c>
      <c r="B1386">
        <v>268.98998999999998</v>
      </c>
      <c r="C1386">
        <v>196800</v>
      </c>
      <c r="D1386" t="s">
        <v>53</v>
      </c>
      <c r="E1386">
        <f>(Таблица1[[#This Row],[Close]]-B1385)/B1385</f>
        <v>1.1773114111679594E-2</v>
      </c>
    </row>
    <row r="1387" spans="1:5" x14ac:dyDescent="0.35">
      <c r="A1387" s="8">
        <v>44097</v>
      </c>
      <c r="B1387">
        <v>260.10998999999998</v>
      </c>
      <c r="C1387">
        <v>318100</v>
      </c>
      <c r="D1387" t="s">
        <v>53</v>
      </c>
      <c r="E1387">
        <f>(Таблица1[[#This Row],[Close]]-B1386)/B1386</f>
        <v>-3.301238086963755E-2</v>
      </c>
    </row>
    <row r="1388" spans="1:5" x14ac:dyDescent="0.35">
      <c r="A1388" s="8">
        <v>44098</v>
      </c>
      <c r="B1388">
        <v>262.47000000000003</v>
      </c>
      <c r="C1388">
        <v>307100</v>
      </c>
      <c r="D1388" t="s">
        <v>53</v>
      </c>
      <c r="E1388">
        <f>(Таблица1[[#This Row],[Close]]-B1387)/B1387</f>
        <v>9.0731232583571488E-3</v>
      </c>
    </row>
    <row r="1389" spans="1:5" x14ac:dyDescent="0.35">
      <c r="A1389" s="8">
        <v>44099</v>
      </c>
      <c r="B1389">
        <v>266.44</v>
      </c>
      <c r="C1389">
        <v>224300</v>
      </c>
      <c r="D1389" t="s">
        <v>53</v>
      </c>
      <c r="E1389">
        <f>(Таблица1[[#This Row],[Close]]-B1388)/B1388</f>
        <v>1.5125538156741608E-2</v>
      </c>
    </row>
    <row r="1390" spans="1:5" x14ac:dyDescent="0.35">
      <c r="A1390" s="8">
        <v>44102</v>
      </c>
      <c r="B1390">
        <v>273.54998999999998</v>
      </c>
      <c r="C1390">
        <v>297200</v>
      </c>
      <c r="D1390" t="s">
        <v>53</v>
      </c>
      <c r="E1390">
        <f>(Таблица1[[#This Row],[Close]]-B1389)/B1389</f>
        <v>2.6685144873142105E-2</v>
      </c>
    </row>
    <row r="1391" spans="1:5" x14ac:dyDescent="0.35">
      <c r="A1391" s="8">
        <v>44103</v>
      </c>
      <c r="B1391">
        <v>272.45999</v>
      </c>
      <c r="C1391">
        <v>186200</v>
      </c>
      <c r="D1391" t="s">
        <v>53</v>
      </c>
      <c r="E1391">
        <f>(Таблица1[[#This Row],[Close]]-B1390)/B1390</f>
        <v>-3.9846464626080783E-3</v>
      </c>
    </row>
    <row r="1392" spans="1:5" x14ac:dyDescent="0.35">
      <c r="A1392" s="8">
        <v>44104</v>
      </c>
      <c r="B1392">
        <v>277.06</v>
      </c>
      <c r="C1392">
        <v>339800</v>
      </c>
      <c r="D1392" t="s">
        <v>53</v>
      </c>
      <c r="E1392">
        <f>(Таблица1[[#This Row],[Close]]-B1391)/B1391</f>
        <v>1.6883249536932002E-2</v>
      </c>
    </row>
    <row r="1393" spans="1:5" x14ac:dyDescent="0.35">
      <c r="A1393" s="8">
        <v>44105</v>
      </c>
      <c r="B1393">
        <v>260.45001000000002</v>
      </c>
      <c r="C1393">
        <v>971100</v>
      </c>
      <c r="D1393" t="s">
        <v>53</v>
      </c>
      <c r="E1393">
        <f>(Таблица1[[#This Row],[Close]]-B1392)/B1392</f>
        <v>-5.9950877066339357E-2</v>
      </c>
    </row>
    <row r="1394" spans="1:5" x14ac:dyDescent="0.35">
      <c r="A1394" s="8">
        <v>44106</v>
      </c>
      <c r="B1394">
        <v>261.98998999999998</v>
      </c>
      <c r="C1394">
        <v>432300</v>
      </c>
      <c r="D1394" t="s">
        <v>53</v>
      </c>
      <c r="E1394">
        <f>(Таблица1[[#This Row],[Close]]-B1393)/B1393</f>
        <v>5.9127661388838383E-3</v>
      </c>
    </row>
    <row r="1395" spans="1:5" x14ac:dyDescent="0.35">
      <c r="A1395" s="8">
        <v>44109</v>
      </c>
      <c r="B1395">
        <v>270.69</v>
      </c>
      <c r="C1395">
        <v>312900</v>
      </c>
      <c r="D1395" t="s">
        <v>53</v>
      </c>
      <c r="E1395">
        <f>(Таблица1[[#This Row],[Close]]-B1394)/B1394</f>
        <v>3.3207413764167179E-2</v>
      </c>
    </row>
    <row r="1396" spans="1:5" x14ac:dyDescent="0.35">
      <c r="A1396" s="8">
        <v>44110</v>
      </c>
      <c r="B1396">
        <v>264.82001000000002</v>
      </c>
      <c r="C1396">
        <v>357700</v>
      </c>
      <c r="D1396" t="s">
        <v>53</v>
      </c>
      <c r="E1396">
        <f>(Таблица1[[#This Row],[Close]]-B1395)/B1395</f>
        <v>-2.1685285751228241E-2</v>
      </c>
    </row>
    <row r="1397" spans="1:5" x14ac:dyDescent="0.35">
      <c r="A1397" s="8">
        <v>44111</v>
      </c>
      <c r="B1397">
        <v>268.54001</v>
      </c>
      <c r="C1397">
        <v>199900</v>
      </c>
      <c r="D1397" t="s">
        <v>53</v>
      </c>
      <c r="E1397">
        <f>(Таблица1[[#This Row],[Close]]-B1396)/B1396</f>
        <v>1.4047276865520736E-2</v>
      </c>
    </row>
    <row r="1398" spans="1:5" x14ac:dyDescent="0.35">
      <c r="A1398" s="8">
        <v>44112</v>
      </c>
      <c r="B1398">
        <v>271.20001000000002</v>
      </c>
      <c r="C1398">
        <v>225600</v>
      </c>
      <c r="D1398" t="s">
        <v>53</v>
      </c>
      <c r="E1398">
        <f>(Таблица1[[#This Row],[Close]]-B1397)/B1397</f>
        <v>9.9054140945329713E-3</v>
      </c>
    </row>
    <row r="1399" spans="1:5" x14ac:dyDescent="0.35">
      <c r="A1399" s="8">
        <v>44113</v>
      </c>
      <c r="B1399">
        <v>273.56</v>
      </c>
      <c r="C1399">
        <v>150300</v>
      </c>
      <c r="D1399" t="s">
        <v>53</v>
      </c>
      <c r="E1399">
        <f>(Таблица1[[#This Row],[Close]]-B1398)/B1398</f>
        <v>8.7020277027275248E-3</v>
      </c>
    </row>
    <row r="1400" spans="1:5" x14ac:dyDescent="0.35">
      <c r="A1400" s="8">
        <v>44116</v>
      </c>
      <c r="B1400">
        <v>277.85001</v>
      </c>
      <c r="C1400">
        <v>243600</v>
      </c>
      <c r="D1400" t="s">
        <v>53</v>
      </c>
      <c r="E1400">
        <f>(Таблица1[[#This Row],[Close]]-B1399)/B1399</f>
        <v>1.5682153823658413E-2</v>
      </c>
    </row>
    <row r="1401" spans="1:5" x14ac:dyDescent="0.35">
      <c r="A1401" s="8">
        <v>44117</v>
      </c>
      <c r="B1401">
        <v>276.95001000000002</v>
      </c>
      <c r="C1401">
        <v>191700</v>
      </c>
      <c r="D1401" t="s">
        <v>53</v>
      </c>
      <c r="E1401">
        <f>(Таблица1[[#This Row],[Close]]-B1400)/B1400</f>
        <v>-3.2391577023876202E-3</v>
      </c>
    </row>
    <row r="1402" spans="1:5" x14ac:dyDescent="0.35">
      <c r="A1402" s="8">
        <v>44118</v>
      </c>
      <c r="B1402">
        <v>280.83999999999997</v>
      </c>
      <c r="C1402">
        <v>241500</v>
      </c>
      <c r="D1402" t="s">
        <v>53</v>
      </c>
      <c r="E1402">
        <f>(Таблица1[[#This Row],[Close]]-B1401)/B1401</f>
        <v>1.4045820038063745E-2</v>
      </c>
    </row>
    <row r="1403" spans="1:5" x14ac:dyDescent="0.35">
      <c r="A1403" s="8">
        <v>44119</v>
      </c>
      <c r="B1403">
        <v>283.57001000000002</v>
      </c>
      <c r="C1403">
        <v>264000</v>
      </c>
      <c r="D1403" t="s">
        <v>53</v>
      </c>
      <c r="E1403">
        <f>(Таблица1[[#This Row],[Close]]-B1402)/B1402</f>
        <v>9.7208730950008905E-3</v>
      </c>
    </row>
    <row r="1404" spans="1:5" x14ac:dyDescent="0.35">
      <c r="A1404" s="8">
        <v>44120</v>
      </c>
      <c r="B1404">
        <v>286.48000999999999</v>
      </c>
      <c r="C1404">
        <v>262600</v>
      </c>
      <c r="D1404" t="s">
        <v>53</v>
      </c>
      <c r="E1404">
        <f>(Таблица1[[#This Row],[Close]]-B1403)/B1403</f>
        <v>1.0262016071445524E-2</v>
      </c>
    </row>
    <row r="1405" spans="1:5" x14ac:dyDescent="0.35">
      <c r="A1405" s="8">
        <v>44123</v>
      </c>
      <c r="B1405">
        <v>281.47000000000003</v>
      </c>
      <c r="C1405">
        <v>227800</v>
      </c>
      <c r="D1405" t="s">
        <v>53</v>
      </c>
      <c r="E1405">
        <f>(Таблица1[[#This Row],[Close]]-B1404)/B1404</f>
        <v>-1.7488166102758673E-2</v>
      </c>
    </row>
    <row r="1406" spans="1:5" x14ac:dyDescent="0.35">
      <c r="A1406" s="8">
        <v>44124</v>
      </c>
      <c r="B1406">
        <v>277.52999999999997</v>
      </c>
      <c r="C1406">
        <v>141600</v>
      </c>
      <c r="D1406" t="s">
        <v>53</v>
      </c>
      <c r="E1406">
        <f>(Таблица1[[#This Row],[Close]]-B1405)/B1405</f>
        <v>-1.3997939389633191E-2</v>
      </c>
    </row>
    <row r="1407" spans="1:5" x14ac:dyDescent="0.35">
      <c r="A1407" s="8">
        <v>44125</v>
      </c>
      <c r="B1407">
        <v>272.60001</v>
      </c>
      <c r="C1407">
        <v>245300</v>
      </c>
      <c r="D1407" t="s">
        <v>53</v>
      </c>
      <c r="E1407">
        <f>(Таблица1[[#This Row],[Close]]-B1406)/B1406</f>
        <v>-1.7763809317911491E-2</v>
      </c>
    </row>
    <row r="1408" spans="1:5" x14ac:dyDescent="0.35">
      <c r="A1408" s="8">
        <v>44126</v>
      </c>
      <c r="B1408">
        <v>278.5</v>
      </c>
      <c r="C1408">
        <v>292200</v>
      </c>
      <c r="D1408" t="s">
        <v>53</v>
      </c>
      <c r="E1408">
        <f>(Таблица1[[#This Row],[Close]]-B1407)/B1407</f>
        <v>2.1643396124600298E-2</v>
      </c>
    </row>
    <row r="1409" spans="1:5" x14ac:dyDescent="0.35">
      <c r="A1409" s="8">
        <v>44127</v>
      </c>
      <c r="B1409">
        <v>281.42000999999999</v>
      </c>
      <c r="C1409">
        <v>202800</v>
      </c>
      <c r="D1409" t="s">
        <v>53</v>
      </c>
      <c r="E1409">
        <f>(Таблица1[[#This Row],[Close]]-B1408)/B1408</f>
        <v>1.0484775583482911E-2</v>
      </c>
    </row>
    <row r="1410" spans="1:5" x14ac:dyDescent="0.35">
      <c r="A1410" s="8">
        <v>44130</v>
      </c>
      <c r="B1410">
        <v>288.32001000000002</v>
      </c>
      <c r="C1410">
        <v>291400</v>
      </c>
      <c r="D1410" t="s">
        <v>53</v>
      </c>
      <c r="E1410">
        <f>(Таблица1[[#This Row],[Close]]-B1409)/B1409</f>
        <v>2.4518512382968198E-2</v>
      </c>
    </row>
    <row r="1411" spans="1:5" x14ac:dyDescent="0.35">
      <c r="A1411" s="8">
        <v>44131</v>
      </c>
      <c r="B1411">
        <v>290.51001000000002</v>
      </c>
      <c r="C1411">
        <v>354300</v>
      </c>
      <c r="D1411" t="s">
        <v>53</v>
      </c>
      <c r="E1411">
        <f>(Таблица1[[#This Row],[Close]]-B1410)/B1410</f>
        <v>7.5957267065854973E-3</v>
      </c>
    </row>
    <row r="1412" spans="1:5" x14ac:dyDescent="0.35">
      <c r="A1412" s="8">
        <v>44132</v>
      </c>
      <c r="B1412">
        <v>283</v>
      </c>
      <c r="C1412">
        <v>448500</v>
      </c>
      <c r="D1412" t="s">
        <v>53</v>
      </c>
      <c r="E1412">
        <f>(Таблица1[[#This Row],[Close]]-B1411)/B1411</f>
        <v>-2.5851122995727487E-2</v>
      </c>
    </row>
    <row r="1413" spans="1:5" x14ac:dyDescent="0.35">
      <c r="A1413" s="8">
        <v>44133</v>
      </c>
      <c r="B1413">
        <v>254.61</v>
      </c>
      <c r="C1413">
        <v>835800</v>
      </c>
      <c r="D1413" t="s">
        <v>53</v>
      </c>
      <c r="E1413">
        <f>(Таблица1[[#This Row],[Close]]-B1412)/B1412</f>
        <v>-0.10031802120141338</v>
      </c>
    </row>
    <row r="1414" spans="1:5" x14ac:dyDescent="0.35">
      <c r="A1414" s="8">
        <v>44134</v>
      </c>
      <c r="B1414">
        <v>251.88</v>
      </c>
      <c r="C1414">
        <v>426400</v>
      </c>
      <c r="D1414" t="s">
        <v>53</v>
      </c>
      <c r="E1414">
        <f>(Таблица1[[#This Row],[Close]]-B1413)/B1413</f>
        <v>-1.0722281135854907E-2</v>
      </c>
    </row>
    <row r="1415" spans="1:5" x14ac:dyDescent="0.35">
      <c r="A1415" s="8">
        <v>44137</v>
      </c>
      <c r="B1415">
        <v>254.85001</v>
      </c>
      <c r="C1415">
        <v>443800</v>
      </c>
      <c r="D1415" t="s">
        <v>53</v>
      </c>
      <c r="E1415">
        <f>(Таблица1[[#This Row],[Close]]-B1414)/B1414</f>
        <v>1.179136890582818E-2</v>
      </c>
    </row>
    <row r="1416" spans="1:5" x14ac:dyDescent="0.35">
      <c r="A1416" s="8">
        <v>44138</v>
      </c>
      <c r="B1416">
        <v>260.79998999999998</v>
      </c>
      <c r="C1416">
        <v>345800</v>
      </c>
      <c r="D1416" t="s">
        <v>53</v>
      </c>
      <c r="E1416">
        <f>(Таблица1[[#This Row],[Close]]-B1415)/B1415</f>
        <v>2.3346987508456374E-2</v>
      </c>
    </row>
    <row r="1417" spans="1:5" x14ac:dyDescent="0.35">
      <c r="A1417" s="8">
        <v>44139</v>
      </c>
      <c r="B1417">
        <v>266.44</v>
      </c>
      <c r="C1417">
        <v>335600</v>
      </c>
      <c r="D1417" t="s">
        <v>53</v>
      </c>
      <c r="E1417">
        <f>(Таблица1[[#This Row],[Close]]-B1416)/B1416</f>
        <v>2.162580604393435E-2</v>
      </c>
    </row>
    <row r="1418" spans="1:5" x14ac:dyDescent="0.35">
      <c r="A1418" s="8">
        <v>44140</v>
      </c>
      <c r="B1418">
        <v>272.39999</v>
      </c>
      <c r="C1418">
        <v>241600</v>
      </c>
      <c r="D1418" t="s">
        <v>53</v>
      </c>
      <c r="E1418">
        <f>(Таблица1[[#This Row],[Close]]-B1417)/B1417</f>
        <v>2.2368976129710273E-2</v>
      </c>
    </row>
    <row r="1419" spans="1:5" x14ac:dyDescent="0.35">
      <c r="A1419" s="8">
        <v>44141</v>
      </c>
      <c r="B1419">
        <v>272.20999</v>
      </c>
      <c r="C1419">
        <v>205000</v>
      </c>
      <c r="D1419" t="s">
        <v>53</v>
      </c>
      <c r="E1419">
        <f>(Таблица1[[#This Row],[Close]]-B1418)/B1418</f>
        <v>-6.9750369667780727E-4</v>
      </c>
    </row>
    <row r="1420" spans="1:5" x14ac:dyDescent="0.35">
      <c r="A1420" s="8">
        <v>44144</v>
      </c>
      <c r="B1420">
        <v>279.60998999999998</v>
      </c>
      <c r="C1420">
        <v>426400</v>
      </c>
      <c r="D1420" t="s">
        <v>53</v>
      </c>
      <c r="E1420">
        <f>(Таблица1[[#This Row],[Close]]-B1419)/B1419</f>
        <v>2.7184895014323234E-2</v>
      </c>
    </row>
    <row r="1421" spans="1:5" x14ac:dyDescent="0.35">
      <c r="A1421" s="8">
        <v>44145</v>
      </c>
      <c r="B1421">
        <v>268.83999999999997</v>
      </c>
      <c r="C1421">
        <v>320700</v>
      </c>
      <c r="D1421" t="s">
        <v>53</v>
      </c>
      <c r="E1421">
        <f>(Таблица1[[#This Row],[Close]]-B1420)/B1420</f>
        <v>-3.8517901309606313E-2</v>
      </c>
    </row>
    <row r="1422" spans="1:5" x14ac:dyDescent="0.35">
      <c r="A1422" s="8">
        <v>44146</v>
      </c>
      <c r="B1422">
        <v>269.27999999999997</v>
      </c>
      <c r="C1422">
        <v>201100</v>
      </c>
      <c r="D1422" t="s">
        <v>53</v>
      </c>
      <c r="E1422">
        <f>(Таблица1[[#This Row],[Close]]-B1421)/B1421</f>
        <v>1.6366612111292879E-3</v>
      </c>
    </row>
    <row r="1423" spans="1:5" x14ac:dyDescent="0.35">
      <c r="A1423" s="8">
        <v>44147</v>
      </c>
      <c r="B1423">
        <v>268.29001</v>
      </c>
      <c r="C1423">
        <v>178800</v>
      </c>
      <c r="D1423" t="s">
        <v>53</v>
      </c>
      <c r="E1423">
        <f>(Таблица1[[#This Row],[Close]]-B1422)/B1422</f>
        <v>-3.676433452168663E-3</v>
      </c>
    </row>
    <row r="1424" spans="1:5" x14ac:dyDescent="0.35">
      <c r="A1424" s="8">
        <v>44148</v>
      </c>
      <c r="B1424">
        <v>272.10001</v>
      </c>
      <c r="C1424">
        <v>135600</v>
      </c>
      <c r="D1424" t="s">
        <v>53</v>
      </c>
      <c r="E1424">
        <f>(Таблица1[[#This Row],[Close]]-B1423)/B1423</f>
        <v>1.4201050572102936E-2</v>
      </c>
    </row>
    <row r="1425" spans="1:5" x14ac:dyDescent="0.35">
      <c r="A1425" s="8">
        <v>44151</v>
      </c>
      <c r="B1425">
        <v>272.75</v>
      </c>
      <c r="C1425">
        <v>237700</v>
      </c>
      <c r="D1425" t="s">
        <v>53</v>
      </c>
      <c r="E1425">
        <f>(Таблица1[[#This Row],[Close]]-B1424)/B1424</f>
        <v>2.3887907979128794E-3</v>
      </c>
    </row>
    <row r="1426" spans="1:5" x14ac:dyDescent="0.35">
      <c r="A1426" s="8">
        <v>44152</v>
      </c>
      <c r="B1426">
        <v>269.92998999999998</v>
      </c>
      <c r="C1426">
        <v>137100</v>
      </c>
      <c r="D1426" t="s">
        <v>53</v>
      </c>
      <c r="E1426">
        <f>(Таблица1[[#This Row],[Close]]-B1425)/B1425</f>
        <v>-1.0339175068744362E-2</v>
      </c>
    </row>
    <row r="1427" spans="1:5" x14ac:dyDescent="0.35">
      <c r="A1427" s="8">
        <v>44153</v>
      </c>
      <c r="B1427">
        <v>266.20999</v>
      </c>
      <c r="C1427">
        <v>164900</v>
      </c>
      <c r="D1427" t="s">
        <v>53</v>
      </c>
      <c r="E1427">
        <f>(Таблица1[[#This Row],[Close]]-B1426)/B1426</f>
        <v>-1.3781351231109854E-2</v>
      </c>
    </row>
    <row r="1428" spans="1:5" x14ac:dyDescent="0.35">
      <c r="A1428" s="8">
        <v>44154</v>
      </c>
      <c r="B1428">
        <v>270.60998999999998</v>
      </c>
      <c r="C1428">
        <v>194700</v>
      </c>
      <c r="D1428" t="s">
        <v>53</v>
      </c>
      <c r="E1428">
        <f>(Таблица1[[#This Row],[Close]]-B1427)/B1427</f>
        <v>1.6528305342710756E-2</v>
      </c>
    </row>
    <row r="1429" spans="1:5" x14ac:dyDescent="0.35">
      <c r="A1429" s="8">
        <v>44155</v>
      </c>
      <c r="B1429">
        <v>268.20999</v>
      </c>
      <c r="C1429">
        <v>167500</v>
      </c>
      <c r="D1429" t="s">
        <v>53</v>
      </c>
      <c r="E1429">
        <f>(Таблица1[[#This Row],[Close]]-B1428)/B1428</f>
        <v>-8.8688521809559863E-3</v>
      </c>
    </row>
    <row r="1430" spans="1:5" x14ac:dyDescent="0.35">
      <c r="A1430" s="8">
        <v>44158</v>
      </c>
      <c r="B1430">
        <v>266.42998999999998</v>
      </c>
      <c r="C1430">
        <v>240300</v>
      </c>
      <c r="D1430" t="s">
        <v>53</v>
      </c>
      <c r="E1430">
        <f>(Таблица1[[#This Row],[Close]]-B1429)/B1429</f>
        <v>-6.6365909785837188E-3</v>
      </c>
    </row>
    <row r="1431" spans="1:5" x14ac:dyDescent="0.35">
      <c r="A1431" s="8">
        <v>44159</v>
      </c>
      <c r="B1431">
        <v>265.67000999999999</v>
      </c>
      <c r="C1431">
        <v>206700</v>
      </c>
      <c r="D1431" t="s">
        <v>53</v>
      </c>
      <c r="E1431">
        <f>(Таблица1[[#This Row],[Close]]-B1430)/B1430</f>
        <v>-2.8524566622548184E-3</v>
      </c>
    </row>
    <row r="1432" spans="1:5" x14ac:dyDescent="0.35">
      <c r="A1432" s="8">
        <v>44160</v>
      </c>
      <c r="B1432">
        <v>263.82001000000002</v>
      </c>
      <c r="C1432">
        <v>171700</v>
      </c>
      <c r="D1432" t="s">
        <v>53</v>
      </c>
      <c r="E1432">
        <f>(Таблица1[[#This Row],[Close]]-B1431)/B1431</f>
        <v>-6.9635259169823719E-3</v>
      </c>
    </row>
    <row r="1433" spans="1:5" x14ac:dyDescent="0.35">
      <c r="A1433" s="8">
        <v>44162</v>
      </c>
      <c r="B1433">
        <v>271.89999</v>
      </c>
      <c r="C1433">
        <v>150300</v>
      </c>
      <c r="D1433" t="s">
        <v>53</v>
      </c>
      <c r="E1433">
        <f>(Таблица1[[#This Row],[Close]]-B1432)/B1432</f>
        <v>3.0626865642223184E-2</v>
      </c>
    </row>
    <row r="1434" spans="1:5" x14ac:dyDescent="0.35">
      <c r="A1434" s="8">
        <v>44165</v>
      </c>
      <c r="B1434">
        <v>274.10001</v>
      </c>
      <c r="C1434">
        <v>395400</v>
      </c>
      <c r="D1434" t="s">
        <v>53</v>
      </c>
      <c r="E1434">
        <f>(Таблица1[[#This Row],[Close]]-B1433)/B1433</f>
        <v>8.0912838577154606E-3</v>
      </c>
    </row>
    <row r="1435" spans="1:5" x14ac:dyDescent="0.35">
      <c r="A1435" s="8">
        <v>44166</v>
      </c>
      <c r="B1435">
        <v>268.20999</v>
      </c>
      <c r="C1435">
        <v>241700</v>
      </c>
      <c r="D1435" t="s">
        <v>53</v>
      </c>
      <c r="E1435">
        <f>(Таблица1[[#This Row],[Close]]-B1434)/B1434</f>
        <v>-2.1488580025954735E-2</v>
      </c>
    </row>
    <row r="1436" spans="1:5" x14ac:dyDescent="0.35">
      <c r="A1436" s="8">
        <v>44167</v>
      </c>
      <c r="B1436">
        <v>265.25</v>
      </c>
      <c r="C1436">
        <v>169000</v>
      </c>
      <c r="D1436" t="s">
        <v>53</v>
      </c>
      <c r="E1436">
        <f>(Таблица1[[#This Row],[Close]]-B1435)/B1435</f>
        <v>-1.1036091534099847E-2</v>
      </c>
    </row>
    <row r="1437" spans="1:5" x14ac:dyDescent="0.35">
      <c r="A1437" s="8">
        <v>44168</v>
      </c>
      <c r="B1437">
        <v>266.83999999999997</v>
      </c>
      <c r="C1437">
        <v>136800</v>
      </c>
      <c r="D1437" t="s">
        <v>53</v>
      </c>
      <c r="E1437">
        <f>(Таблица1[[#This Row],[Close]]-B1436)/B1436</f>
        <v>5.9943449575870873E-3</v>
      </c>
    </row>
    <row r="1438" spans="1:5" x14ac:dyDescent="0.35">
      <c r="A1438" s="8">
        <v>44169</v>
      </c>
      <c r="B1438">
        <v>272.60998999999998</v>
      </c>
      <c r="C1438">
        <v>232500</v>
      </c>
      <c r="D1438" t="s">
        <v>53</v>
      </c>
      <c r="E1438">
        <f>(Таблица1[[#This Row],[Close]]-B1437)/B1437</f>
        <v>2.1623407285264608E-2</v>
      </c>
    </row>
    <row r="1439" spans="1:5" x14ac:dyDescent="0.35">
      <c r="A1439" s="8">
        <v>44172</v>
      </c>
      <c r="B1439">
        <v>271.88</v>
      </c>
      <c r="C1439">
        <v>196900</v>
      </c>
      <c r="D1439" t="s">
        <v>53</v>
      </c>
      <c r="E1439">
        <f>(Таблица1[[#This Row],[Close]]-B1438)/B1438</f>
        <v>-2.6777815442493016E-3</v>
      </c>
    </row>
    <row r="1440" spans="1:5" x14ac:dyDescent="0.35">
      <c r="A1440" s="8">
        <v>44173</v>
      </c>
      <c r="B1440">
        <v>273.64001000000002</v>
      </c>
      <c r="C1440">
        <v>198800</v>
      </c>
      <c r="D1440" t="s">
        <v>53</v>
      </c>
      <c r="E1440">
        <f>(Таблица1[[#This Row],[Close]]-B1439)/B1439</f>
        <v>6.4734809474769105E-3</v>
      </c>
    </row>
    <row r="1441" spans="1:5" x14ac:dyDescent="0.35">
      <c r="A1441" s="8">
        <v>44174</v>
      </c>
      <c r="B1441">
        <v>266.14999</v>
      </c>
      <c r="C1441">
        <v>272300</v>
      </c>
      <c r="D1441" t="s">
        <v>53</v>
      </c>
      <c r="E1441">
        <f>(Таблица1[[#This Row],[Close]]-B1440)/B1440</f>
        <v>-2.73718013677898E-2</v>
      </c>
    </row>
    <row r="1442" spans="1:5" x14ac:dyDescent="0.35">
      <c r="A1442" s="8">
        <v>44175</v>
      </c>
      <c r="B1442">
        <v>267.92998999999998</v>
      </c>
      <c r="C1442">
        <v>221200</v>
      </c>
      <c r="D1442" t="s">
        <v>53</v>
      </c>
      <c r="E1442">
        <f>(Таблица1[[#This Row],[Close]]-B1441)/B1441</f>
        <v>6.6879581697522235E-3</v>
      </c>
    </row>
    <row r="1443" spans="1:5" x14ac:dyDescent="0.35">
      <c r="A1443" s="8">
        <v>44176</v>
      </c>
      <c r="B1443">
        <v>258.45001000000002</v>
      </c>
      <c r="C1443">
        <v>383100</v>
      </c>
      <c r="D1443" t="s">
        <v>53</v>
      </c>
      <c r="E1443">
        <f>(Таблица1[[#This Row],[Close]]-B1442)/B1442</f>
        <v>-3.5382302667946786E-2</v>
      </c>
    </row>
    <row r="1444" spans="1:5" x14ac:dyDescent="0.35">
      <c r="A1444" s="8">
        <v>44179</v>
      </c>
      <c r="B1444">
        <v>267.62</v>
      </c>
      <c r="C1444">
        <v>303700</v>
      </c>
      <c r="D1444" t="s">
        <v>53</v>
      </c>
      <c r="E1444">
        <f>(Таблица1[[#This Row],[Close]]-B1443)/B1443</f>
        <v>3.5480710563717849E-2</v>
      </c>
    </row>
    <row r="1445" spans="1:5" x14ac:dyDescent="0.35">
      <c r="A1445" s="8">
        <v>44180</v>
      </c>
      <c r="B1445">
        <v>275.35998999999998</v>
      </c>
      <c r="C1445">
        <v>259000</v>
      </c>
      <c r="D1445" t="s">
        <v>53</v>
      </c>
      <c r="E1445">
        <f>(Таблица1[[#This Row],[Close]]-B1444)/B1444</f>
        <v>2.8921567894776092E-2</v>
      </c>
    </row>
    <row r="1446" spans="1:5" x14ac:dyDescent="0.35">
      <c r="A1446" s="8">
        <v>44181</v>
      </c>
      <c r="B1446">
        <v>274.14001000000002</v>
      </c>
      <c r="C1446">
        <v>303000</v>
      </c>
      <c r="D1446" t="s">
        <v>53</v>
      </c>
      <c r="E1446">
        <f>(Таблица1[[#This Row],[Close]]-B1445)/B1445</f>
        <v>-4.4304911545063764E-3</v>
      </c>
    </row>
    <row r="1447" spans="1:5" x14ac:dyDescent="0.35">
      <c r="A1447" s="8">
        <v>44182</v>
      </c>
      <c r="B1447">
        <v>281.98998999999998</v>
      </c>
      <c r="C1447">
        <v>268500</v>
      </c>
      <c r="D1447" t="s">
        <v>53</v>
      </c>
      <c r="E1447">
        <f>(Таблица1[[#This Row],[Close]]-B1446)/B1446</f>
        <v>2.8634930012587215E-2</v>
      </c>
    </row>
    <row r="1448" spans="1:5" x14ac:dyDescent="0.35">
      <c r="A1448" s="8">
        <v>44183</v>
      </c>
      <c r="B1448">
        <v>293.39001000000002</v>
      </c>
      <c r="C1448">
        <v>896300</v>
      </c>
      <c r="D1448" t="s">
        <v>53</v>
      </c>
      <c r="E1448">
        <f>(Таблица1[[#This Row],[Close]]-B1447)/B1447</f>
        <v>4.0427037853365086E-2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99"/>
  <sheetViews>
    <sheetView zoomScale="90" zoomScaleNormal="90" workbookViewId="0">
      <selection activeCell="E3" sqref="E3"/>
    </sheetView>
  </sheetViews>
  <sheetFormatPr defaultRowHeight="14.5" x14ac:dyDescent="0.35"/>
  <cols>
    <col min="2" max="2" width="15.54296875" customWidth="1"/>
    <col min="3" max="3" width="13.1796875" customWidth="1"/>
    <col min="4" max="4" width="16.453125" customWidth="1"/>
    <col min="5" max="5" width="6.81640625" customWidth="1"/>
    <col min="6" max="6" width="6.36328125" customWidth="1"/>
    <col min="7" max="7" width="14.26953125" customWidth="1"/>
    <col min="8" max="8" width="10.90625" customWidth="1"/>
  </cols>
  <sheetData>
    <row r="1" spans="1:8" x14ac:dyDescent="0.35">
      <c r="A1" s="10" t="s">
        <v>4</v>
      </c>
      <c r="B1" s="10" t="s">
        <v>54</v>
      </c>
      <c r="C1" s="10" t="s">
        <v>55</v>
      </c>
      <c r="D1" s="10" t="s">
        <v>56</v>
      </c>
      <c r="E1" s="10" t="s">
        <v>3314</v>
      </c>
      <c r="F1" s="10" t="s">
        <v>57</v>
      </c>
      <c r="G1" s="10" t="s">
        <v>58</v>
      </c>
      <c r="H1" s="10" t="s">
        <v>59</v>
      </c>
    </row>
    <row r="2" spans="1:8" x14ac:dyDescent="0.35">
      <c r="A2">
        <v>1103</v>
      </c>
      <c r="B2" t="s">
        <v>60</v>
      </c>
      <c r="C2" t="s">
        <v>61</v>
      </c>
      <c r="D2" t="s">
        <v>62</v>
      </c>
      <c r="E2" t="str">
        <f>RIGHT(Таблица2[[#This Row],[Дата рождения]],4)</f>
        <v>1985</v>
      </c>
      <c r="F2">
        <v>32</v>
      </c>
      <c r="G2" t="s">
        <v>63</v>
      </c>
      <c r="H2">
        <v>63234464</v>
      </c>
    </row>
    <row r="3" spans="1:8" x14ac:dyDescent="0.35">
      <c r="A3">
        <v>785</v>
      </c>
      <c r="B3" t="s">
        <v>64</v>
      </c>
      <c r="C3" t="s">
        <v>61</v>
      </c>
      <c r="D3" t="s">
        <v>65</v>
      </c>
      <c r="E3" t="str">
        <f>RIGHT(Таблица2[[#This Row],[Дата рождения]],4)</f>
        <v>1992</v>
      </c>
      <c r="F3">
        <v>25</v>
      </c>
      <c r="G3" t="s">
        <v>66</v>
      </c>
      <c r="H3">
        <v>47181561</v>
      </c>
    </row>
    <row r="4" spans="1:8" x14ac:dyDescent="0.35">
      <c r="A4">
        <v>625</v>
      </c>
      <c r="B4" t="s">
        <v>67</v>
      </c>
      <c r="C4" t="s">
        <v>61</v>
      </c>
      <c r="D4" t="s">
        <v>68</v>
      </c>
      <c r="E4" t="str">
        <f>RIGHT(Таблица2[[#This Row],[Дата рождения]],4)</f>
        <v>1986</v>
      </c>
      <c r="F4">
        <v>31</v>
      </c>
      <c r="G4" t="s">
        <v>69</v>
      </c>
      <c r="H4">
        <v>33533709</v>
      </c>
    </row>
    <row r="5" spans="1:8" x14ac:dyDescent="0.35">
      <c r="A5">
        <v>62</v>
      </c>
      <c r="B5" t="s">
        <v>70</v>
      </c>
      <c r="C5" t="s">
        <v>61</v>
      </c>
      <c r="D5" t="s">
        <v>71</v>
      </c>
      <c r="E5" t="str">
        <f>RIGHT(Таблица2[[#This Row],[Дата рождения]],4)</f>
        <v>1989</v>
      </c>
      <c r="F5">
        <v>28</v>
      </c>
      <c r="G5" t="s">
        <v>63</v>
      </c>
      <c r="H5">
        <v>87475308</v>
      </c>
    </row>
    <row r="6" spans="1:8" x14ac:dyDescent="0.35">
      <c r="A6">
        <v>1662</v>
      </c>
      <c r="B6" t="s">
        <v>72</v>
      </c>
      <c r="C6" t="s">
        <v>61</v>
      </c>
      <c r="D6" t="s">
        <v>73</v>
      </c>
      <c r="E6" t="str">
        <f>RIGHT(Таблица2[[#This Row],[Дата рождения]],4)</f>
        <v>1994</v>
      </c>
      <c r="F6">
        <v>24</v>
      </c>
      <c r="G6" t="s">
        <v>63</v>
      </c>
      <c r="H6">
        <v>67505359</v>
      </c>
    </row>
    <row r="7" spans="1:8" x14ac:dyDescent="0.35">
      <c r="A7">
        <v>942</v>
      </c>
      <c r="B7" t="s">
        <v>74</v>
      </c>
      <c r="C7" t="s">
        <v>75</v>
      </c>
      <c r="D7" t="s">
        <v>76</v>
      </c>
      <c r="E7" t="str">
        <f>RIGHT(Таблица2[[#This Row],[Дата рождения]],4)</f>
        <v>1980</v>
      </c>
      <c r="F7">
        <v>37</v>
      </c>
      <c r="G7" t="s">
        <v>63</v>
      </c>
      <c r="H7">
        <v>55269792</v>
      </c>
    </row>
    <row r="8" spans="1:8" x14ac:dyDescent="0.35">
      <c r="A8">
        <v>372</v>
      </c>
      <c r="B8" t="s">
        <v>77</v>
      </c>
      <c r="C8" t="s">
        <v>61</v>
      </c>
      <c r="D8" t="s">
        <v>78</v>
      </c>
      <c r="E8" t="str">
        <f>RIGHT(Таблица2[[#This Row],[Дата рождения]],4)</f>
        <v>1980</v>
      </c>
      <c r="F8">
        <v>37</v>
      </c>
      <c r="G8" t="s">
        <v>79</v>
      </c>
      <c r="H8">
        <v>51805629</v>
      </c>
    </row>
    <row r="9" spans="1:8" x14ac:dyDescent="0.35">
      <c r="A9">
        <v>1153</v>
      </c>
      <c r="B9" t="s">
        <v>80</v>
      </c>
      <c r="C9" t="s">
        <v>75</v>
      </c>
      <c r="D9" t="s">
        <v>81</v>
      </c>
      <c r="E9" t="str">
        <f>RIGHT(Таблица2[[#This Row],[Дата рождения]],4)</f>
        <v>1994</v>
      </c>
      <c r="F9">
        <v>23</v>
      </c>
      <c r="G9" t="s">
        <v>63</v>
      </c>
      <c r="H9">
        <v>24591541</v>
      </c>
    </row>
    <row r="10" spans="1:8" x14ac:dyDescent="0.35">
      <c r="A10">
        <v>47</v>
      </c>
      <c r="B10" t="s">
        <v>82</v>
      </c>
      <c r="C10" t="s">
        <v>61</v>
      </c>
      <c r="D10" t="s">
        <v>83</v>
      </c>
      <c r="E10" t="str">
        <f>RIGHT(Таблица2[[#This Row],[Дата рождения]],4)</f>
        <v>1991</v>
      </c>
      <c r="F10">
        <v>26</v>
      </c>
      <c r="G10" t="s">
        <v>63</v>
      </c>
      <c r="H10">
        <v>5952127</v>
      </c>
    </row>
    <row r="11" spans="1:8" x14ac:dyDescent="0.35">
      <c r="A11">
        <v>423</v>
      </c>
      <c r="B11" t="s">
        <v>84</v>
      </c>
      <c r="C11" t="s">
        <v>61</v>
      </c>
      <c r="D11" t="s">
        <v>85</v>
      </c>
      <c r="E11" t="str">
        <f>RIGHT(Таблица2[[#This Row],[Дата рождения]],4)</f>
        <v>1986</v>
      </c>
      <c r="F11">
        <v>31</v>
      </c>
      <c r="G11" t="s">
        <v>86</v>
      </c>
      <c r="H11">
        <v>38140352</v>
      </c>
    </row>
    <row r="12" spans="1:8" x14ac:dyDescent="0.35">
      <c r="A12">
        <v>464</v>
      </c>
      <c r="B12" t="s">
        <v>87</v>
      </c>
      <c r="C12" t="s">
        <v>75</v>
      </c>
      <c r="D12" t="s">
        <v>88</v>
      </c>
      <c r="E12" t="str">
        <f>RIGHT(Таблица2[[#This Row],[Дата рождения]],4)</f>
        <v>1987</v>
      </c>
      <c r="F12">
        <v>30</v>
      </c>
      <c r="G12" t="s">
        <v>89</v>
      </c>
      <c r="H12">
        <v>6516102</v>
      </c>
    </row>
    <row r="13" spans="1:8" x14ac:dyDescent="0.35">
      <c r="A13">
        <v>441</v>
      </c>
      <c r="B13" t="s">
        <v>90</v>
      </c>
      <c r="C13" t="s">
        <v>61</v>
      </c>
      <c r="D13" t="s">
        <v>91</v>
      </c>
      <c r="E13" t="str">
        <f>RIGHT(Таблица2[[#This Row],[Дата рождения]],4)</f>
        <v>1978</v>
      </c>
      <c r="F13">
        <v>39</v>
      </c>
      <c r="G13" t="s">
        <v>63</v>
      </c>
      <c r="H13">
        <v>52565302</v>
      </c>
    </row>
    <row r="14" spans="1:8" x14ac:dyDescent="0.35">
      <c r="A14">
        <v>819</v>
      </c>
      <c r="B14" t="s">
        <v>92</v>
      </c>
      <c r="C14" t="s">
        <v>75</v>
      </c>
      <c r="D14" t="s">
        <v>93</v>
      </c>
      <c r="E14" t="str">
        <f>RIGHT(Таблица2[[#This Row],[Дата рождения]],4)</f>
        <v>1991</v>
      </c>
      <c r="F14">
        <v>26</v>
      </c>
      <c r="G14" t="s">
        <v>63</v>
      </c>
      <c r="H14">
        <v>50514366</v>
      </c>
    </row>
    <row r="15" spans="1:8" x14ac:dyDescent="0.35">
      <c r="A15">
        <v>611</v>
      </c>
      <c r="B15" t="s">
        <v>94</v>
      </c>
      <c r="C15" t="s">
        <v>75</v>
      </c>
      <c r="D15" t="s">
        <v>95</v>
      </c>
      <c r="E15" t="str">
        <f>RIGHT(Таблица2[[#This Row],[Дата рождения]],4)</f>
        <v>1989</v>
      </c>
      <c r="F15">
        <v>28</v>
      </c>
      <c r="G15" t="s">
        <v>63</v>
      </c>
      <c r="H15">
        <v>87175335</v>
      </c>
    </row>
    <row r="16" spans="1:8" x14ac:dyDescent="0.35">
      <c r="A16">
        <v>690</v>
      </c>
      <c r="B16" t="s">
        <v>96</v>
      </c>
      <c r="C16" t="s">
        <v>75</v>
      </c>
      <c r="D16" t="s">
        <v>97</v>
      </c>
      <c r="E16" t="str">
        <f>RIGHT(Таблица2[[#This Row],[Дата рождения]],4)</f>
        <v>1991</v>
      </c>
      <c r="F16">
        <v>26</v>
      </c>
      <c r="G16" t="s">
        <v>98</v>
      </c>
      <c r="H16">
        <v>83402886</v>
      </c>
    </row>
    <row r="17" spans="1:8" x14ac:dyDescent="0.35">
      <c r="A17">
        <v>190</v>
      </c>
      <c r="B17" t="s">
        <v>99</v>
      </c>
      <c r="C17" t="s">
        <v>61</v>
      </c>
      <c r="D17" t="s">
        <v>100</v>
      </c>
      <c r="E17" t="str">
        <f>RIGHT(Таблица2[[#This Row],[Дата рождения]],4)</f>
        <v>1998</v>
      </c>
      <c r="F17">
        <v>20</v>
      </c>
      <c r="G17" t="s">
        <v>63</v>
      </c>
      <c r="H17">
        <v>72832410</v>
      </c>
    </row>
    <row r="18" spans="1:8" x14ac:dyDescent="0.35">
      <c r="A18">
        <v>128</v>
      </c>
      <c r="B18" t="s">
        <v>101</v>
      </c>
      <c r="C18" t="s">
        <v>61</v>
      </c>
      <c r="D18" t="s">
        <v>102</v>
      </c>
      <c r="E18" t="str">
        <f>RIGHT(Таблица2[[#This Row],[Дата рождения]],4)</f>
        <v>1998</v>
      </c>
      <c r="F18">
        <v>19</v>
      </c>
      <c r="G18" t="s">
        <v>63</v>
      </c>
      <c r="H18">
        <v>70946190</v>
      </c>
    </row>
    <row r="19" spans="1:8" x14ac:dyDescent="0.35">
      <c r="A19">
        <v>973</v>
      </c>
      <c r="B19" t="s">
        <v>103</v>
      </c>
      <c r="C19" t="s">
        <v>75</v>
      </c>
      <c r="D19" t="s">
        <v>104</v>
      </c>
      <c r="E19" t="str">
        <f>RIGHT(Таблица2[[#This Row],[Дата рождения]],4)</f>
        <v>1987</v>
      </c>
      <c r="F19">
        <v>30</v>
      </c>
      <c r="G19" t="s">
        <v>89</v>
      </c>
      <c r="H19">
        <v>57303680</v>
      </c>
    </row>
    <row r="20" spans="1:8" x14ac:dyDescent="0.35">
      <c r="A20">
        <v>43</v>
      </c>
      <c r="B20" t="s">
        <v>105</v>
      </c>
      <c r="C20" t="s">
        <v>61</v>
      </c>
      <c r="D20" t="s">
        <v>106</v>
      </c>
      <c r="E20" t="str">
        <f>RIGHT(Таблица2[[#This Row],[Дата рождения]],4)</f>
        <v>1987</v>
      </c>
      <c r="F20">
        <v>30</v>
      </c>
      <c r="G20" t="s">
        <v>79</v>
      </c>
      <c r="H20">
        <v>53648973</v>
      </c>
    </row>
    <row r="21" spans="1:8" x14ac:dyDescent="0.35">
      <c r="A21">
        <v>194</v>
      </c>
      <c r="B21" t="s">
        <v>107</v>
      </c>
      <c r="C21" t="s">
        <v>61</v>
      </c>
      <c r="D21" t="s">
        <v>108</v>
      </c>
      <c r="E21" t="str">
        <f>RIGHT(Таблица2[[#This Row],[Дата рождения]],4)</f>
        <v>1982</v>
      </c>
      <c r="F21">
        <v>35</v>
      </c>
      <c r="G21" t="s">
        <v>109</v>
      </c>
      <c r="H21">
        <v>63095755</v>
      </c>
    </row>
    <row r="22" spans="1:8" x14ac:dyDescent="0.35">
      <c r="A22">
        <v>875</v>
      </c>
      <c r="B22" t="s">
        <v>110</v>
      </c>
      <c r="C22" t="s">
        <v>61</v>
      </c>
      <c r="D22" t="s">
        <v>111</v>
      </c>
      <c r="E22" t="str">
        <f>RIGHT(Таблица2[[#This Row],[Дата рождения]],4)</f>
        <v>1995</v>
      </c>
      <c r="F22">
        <v>22</v>
      </c>
      <c r="G22" t="s">
        <v>63</v>
      </c>
      <c r="H22">
        <v>4675141</v>
      </c>
    </row>
    <row r="23" spans="1:8" x14ac:dyDescent="0.35">
      <c r="A23">
        <v>1329</v>
      </c>
      <c r="B23" t="s">
        <v>112</v>
      </c>
      <c r="C23" t="s">
        <v>61</v>
      </c>
      <c r="D23" t="s">
        <v>113</v>
      </c>
      <c r="E23" t="str">
        <f>RIGHT(Таблица2[[#This Row],[Дата рождения]],4)</f>
        <v>1993</v>
      </c>
      <c r="F23">
        <v>24</v>
      </c>
      <c r="G23" t="s">
        <v>89</v>
      </c>
      <c r="H23">
        <v>17088967</v>
      </c>
    </row>
    <row r="24" spans="1:8" x14ac:dyDescent="0.35">
      <c r="A24">
        <v>680</v>
      </c>
      <c r="B24" t="s">
        <v>114</v>
      </c>
      <c r="C24" t="s">
        <v>115</v>
      </c>
      <c r="D24" t="s">
        <v>116</v>
      </c>
      <c r="E24" t="str">
        <f>RIGHT(Таблица2[[#This Row],[Дата рождения]],4)</f>
        <v>1996</v>
      </c>
      <c r="F24">
        <v>21</v>
      </c>
      <c r="G24" t="s">
        <v>63</v>
      </c>
      <c r="H24">
        <v>36341561</v>
      </c>
    </row>
    <row r="25" spans="1:8" x14ac:dyDescent="0.35">
      <c r="A25">
        <v>151</v>
      </c>
      <c r="B25" t="s">
        <v>117</v>
      </c>
      <c r="C25" t="s">
        <v>61</v>
      </c>
      <c r="D25" t="s">
        <v>118</v>
      </c>
      <c r="E25" t="str">
        <f>RIGHT(Таблица2[[#This Row],[Дата рождения]],4)</f>
        <v>1987</v>
      </c>
      <c r="F25">
        <v>30</v>
      </c>
      <c r="G25" t="s">
        <v>119</v>
      </c>
      <c r="H25">
        <v>70013668</v>
      </c>
    </row>
    <row r="26" spans="1:8" x14ac:dyDescent="0.35">
      <c r="A26">
        <v>497</v>
      </c>
      <c r="B26" t="s">
        <v>120</v>
      </c>
      <c r="C26" t="s">
        <v>115</v>
      </c>
      <c r="D26" t="s">
        <v>121</v>
      </c>
      <c r="E26" t="str">
        <f>RIGHT(Таблица2[[#This Row],[Дата рождения]],4)</f>
        <v>1983</v>
      </c>
      <c r="F26">
        <v>34</v>
      </c>
      <c r="G26" t="s">
        <v>63</v>
      </c>
      <c r="H26">
        <v>68035974</v>
      </c>
    </row>
    <row r="27" spans="1:8" x14ac:dyDescent="0.35">
      <c r="A27">
        <v>15</v>
      </c>
      <c r="B27" t="s">
        <v>122</v>
      </c>
      <c r="C27" t="s">
        <v>61</v>
      </c>
      <c r="D27" t="s">
        <v>123</v>
      </c>
      <c r="E27" t="str">
        <f>RIGHT(Таблица2[[#This Row],[Дата рождения]],4)</f>
        <v>1976</v>
      </c>
      <c r="F27">
        <v>41</v>
      </c>
      <c r="G27" t="s">
        <v>89</v>
      </c>
      <c r="H27">
        <v>12092353</v>
      </c>
    </row>
    <row r="28" spans="1:8" x14ac:dyDescent="0.35">
      <c r="A28">
        <v>507</v>
      </c>
      <c r="B28" t="s">
        <v>124</v>
      </c>
      <c r="C28" t="s">
        <v>61</v>
      </c>
      <c r="D28" t="s">
        <v>125</v>
      </c>
      <c r="E28" t="str">
        <f>RIGHT(Таблица2[[#This Row],[Дата рождения]],4)</f>
        <v>1988</v>
      </c>
      <c r="F28">
        <v>29</v>
      </c>
      <c r="G28" t="s">
        <v>109</v>
      </c>
      <c r="H28">
        <v>942054</v>
      </c>
    </row>
    <row r="29" spans="1:8" x14ac:dyDescent="0.35">
      <c r="A29">
        <v>964</v>
      </c>
      <c r="B29" t="s">
        <v>126</v>
      </c>
      <c r="C29" t="s">
        <v>61</v>
      </c>
      <c r="D29" t="s">
        <v>127</v>
      </c>
      <c r="E29" t="str">
        <f>RIGHT(Таблица2[[#This Row],[Дата рождения]],4)</f>
        <v>1998</v>
      </c>
      <c r="F29">
        <v>19</v>
      </c>
      <c r="G29" t="s">
        <v>63</v>
      </c>
      <c r="H29">
        <v>108339</v>
      </c>
    </row>
    <row r="30" spans="1:8" x14ac:dyDescent="0.35">
      <c r="A30">
        <v>383</v>
      </c>
      <c r="B30" t="s">
        <v>128</v>
      </c>
      <c r="C30" t="s">
        <v>115</v>
      </c>
      <c r="D30" t="s">
        <v>129</v>
      </c>
      <c r="E30" t="str">
        <f>RIGHT(Таблица2[[#This Row],[Дата рождения]],4)</f>
        <v>1977</v>
      </c>
      <c r="F30">
        <v>40</v>
      </c>
      <c r="G30" t="s">
        <v>109</v>
      </c>
      <c r="H30">
        <v>41718079</v>
      </c>
    </row>
    <row r="31" spans="1:8" x14ac:dyDescent="0.35">
      <c r="A31">
        <v>280</v>
      </c>
      <c r="B31" t="s">
        <v>130</v>
      </c>
      <c r="C31" t="s">
        <v>115</v>
      </c>
      <c r="D31" t="s">
        <v>131</v>
      </c>
      <c r="E31" t="str">
        <f>RIGHT(Таблица2[[#This Row],[Дата рождения]],4)</f>
        <v>1995</v>
      </c>
      <c r="F31">
        <v>22</v>
      </c>
      <c r="G31" t="s">
        <v>63</v>
      </c>
      <c r="H31">
        <v>89983642</v>
      </c>
    </row>
    <row r="32" spans="1:8" x14ac:dyDescent="0.35">
      <c r="A32">
        <v>1770</v>
      </c>
      <c r="B32" t="s">
        <v>132</v>
      </c>
      <c r="C32" t="s">
        <v>61</v>
      </c>
      <c r="D32" t="s">
        <v>133</v>
      </c>
      <c r="E32" t="str">
        <f>RIGHT(Таблица2[[#This Row],[Дата рождения]],4)</f>
        <v>1989</v>
      </c>
      <c r="F32">
        <v>28</v>
      </c>
      <c r="G32" t="s">
        <v>119</v>
      </c>
      <c r="H32">
        <v>97701831</v>
      </c>
    </row>
    <row r="33" spans="1:8" x14ac:dyDescent="0.35">
      <c r="A33">
        <v>715</v>
      </c>
      <c r="B33" t="s">
        <v>134</v>
      </c>
      <c r="C33" t="s">
        <v>61</v>
      </c>
      <c r="D33" t="s">
        <v>135</v>
      </c>
      <c r="E33" t="str">
        <f>RIGHT(Таблица2[[#This Row],[Дата рождения]],4)</f>
        <v>1995</v>
      </c>
      <c r="F33">
        <v>22</v>
      </c>
      <c r="G33" t="s">
        <v>63</v>
      </c>
      <c r="H33">
        <v>9038456</v>
      </c>
    </row>
    <row r="34" spans="1:8" x14ac:dyDescent="0.35">
      <c r="A34">
        <v>1203</v>
      </c>
      <c r="B34" t="s">
        <v>136</v>
      </c>
      <c r="C34" t="s">
        <v>61</v>
      </c>
      <c r="D34" t="s">
        <v>137</v>
      </c>
      <c r="E34" t="str">
        <f>RIGHT(Таблица2[[#This Row],[Дата рождения]],4)</f>
        <v>1975</v>
      </c>
      <c r="F34">
        <v>42</v>
      </c>
      <c r="G34" t="s">
        <v>89</v>
      </c>
      <c r="H34">
        <v>8434051</v>
      </c>
    </row>
    <row r="35" spans="1:8" x14ac:dyDescent="0.35">
      <c r="A35">
        <v>269</v>
      </c>
      <c r="B35" t="s">
        <v>138</v>
      </c>
      <c r="C35" t="s">
        <v>115</v>
      </c>
      <c r="D35" t="s">
        <v>139</v>
      </c>
      <c r="E35" t="str">
        <f>RIGHT(Таблица2[[#This Row],[Дата рождения]],4)</f>
        <v>1985</v>
      </c>
      <c r="F35">
        <v>32</v>
      </c>
      <c r="G35" t="s">
        <v>63</v>
      </c>
      <c r="H35">
        <v>73194237</v>
      </c>
    </row>
    <row r="36" spans="1:8" x14ac:dyDescent="0.35">
      <c r="A36">
        <v>102</v>
      </c>
      <c r="B36" t="s">
        <v>140</v>
      </c>
      <c r="C36" t="s">
        <v>75</v>
      </c>
      <c r="D36" t="s">
        <v>141</v>
      </c>
      <c r="E36" t="str">
        <f>RIGHT(Таблица2[[#This Row],[Дата рождения]],4)</f>
        <v>1985</v>
      </c>
      <c r="F36">
        <v>32</v>
      </c>
      <c r="G36" t="s">
        <v>63</v>
      </c>
      <c r="H36">
        <v>91970855</v>
      </c>
    </row>
    <row r="37" spans="1:8" x14ac:dyDescent="0.35">
      <c r="A37">
        <v>644</v>
      </c>
      <c r="B37" t="s">
        <v>142</v>
      </c>
      <c r="C37" t="s">
        <v>61</v>
      </c>
      <c r="D37" t="s">
        <v>143</v>
      </c>
      <c r="E37" t="str">
        <f>RIGHT(Таблица2[[#This Row],[Дата рождения]],4)</f>
        <v>1997</v>
      </c>
      <c r="F37">
        <v>20</v>
      </c>
      <c r="G37" t="s">
        <v>63</v>
      </c>
      <c r="H37">
        <v>16222816</v>
      </c>
    </row>
    <row r="38" spans="1:8" x14ac:dyDescent="0.35">
      <c r="A38">
        <v>664</v>
      </c>
      <c r="B38" t="s">
        <v>144</v>
      </c>
      <c r="C38" t="s">
        <v>61</v>
      </c>
      <c r="D38" t="s">
        <v>145</v>
      </c>
      <c r="E38" t="str">
        <f>RIGHT(Таблица2[[#This Row],[Дата рождения]],4)</f>
        <v>1987</v>
      </c>
      <c r="F38">
        <v>30</v>
      </c>
      <c r="G38" t="s">
        <v>146</v>
      </c>
      <c r="H38">
        <v>15999814</v>
      </c>
    </row>
    <row r="39" spans="1:8" x14ac:dyDescent="0.35">
      <c r="A39">
        <v>496</v>
      </c>
      <c r="B39" t="s">
        <v>147</v>
      </c>
      <c r="C39" t="s">
        <v>75</v>
      </c>
      <c r="D39" t="s">
        <v>148</v>
      </c>
      <c r="E39" t="str">
        <f>RIGHT(Таблица2[[#This Row],[Дата рождения]],4)</f>
        <v>1998</v>
      </c>
      <c r="F39">
        <v>19</v>
      </c>
      <c r="G39" t="s">
        <v>66</v>
      </c>
      <c r="H39">
        <v>59690077</v>
      </c>
    </row>
    <row r="40" spans="1:8" x14ac:dyDescent="0.35">
      <c r="A40">
        <v>657</v>
      </c>
      <c r="B40" t="s">
        <v>149</v>
      </c>
      <c r="C40" t="s">
        <v>75</v>
      </c>
      <c r="D40" t="s">
        <v>150</v>
      </c>
      <c r="E40" t="str">
        <f>RIGHT(Таблица2[[#This Row],[Дата рождения]],4)</f>
        <v>1995</v>
      </c>
      <c r="F40">
        <v>22</v>
      </c>
      <c r="G40" t="s">
        <v>63</v>
      </c>
      <c r="H40">
        <v>86090751</v>
      </c>
    </row>
    <row r="41" spans="1:8" x14ac:dyDescent="0.35">
      <c r="A41">
        <v>1262</v>
      </c>
      <c r="B41" t="s">
        <v>151</v>
      </c>
      <c r="C41" t="s">
        <v>75</v>
      </c>
      <c r="D41" t="s">
        <v>152</v>
      </c>
      <c r="E41" t="str">
        <f>RIGHT(Таблица2[[#This Row],[Дата рождения]],4)</f>
        <v>1983</v>
      </c>
      <c r="F41">
        <v>34</v>
      </c>
      <c r="G41" t="s">
        <v>63</v>
      </c>
      <c r="H41">
        <v>79167074</v>
      </c>
    </row>
    <row r="42" spans="1:8" x14ac:dyDescent="0.35">
      <c r="A42">
        <v>19</v>
      </c>
      <c r="B42" t="s">
        <v>153</v>
      </c>
      <c r="C42" t="s">
        <v>61</v>
      </c>
      <c r="D42" t="s">
        <v>154</v>
      </c>
      <c r="E42" t="str">
        <f>RIGHT(Таблица2[[#This Row],[Дата рождения]],4)</f>
        <v>1982</v>
      </c>
      <c r="F42">
        <v>35</v>
      </c>
      <c r="G42" t="s">
        <v>109</v>
      </c>
      <c r="H42">
        <v>1671793</v>
      </c>
    </row>
    <row r="43" spans="1:8" x14ac:dyDescent="0.35">
      <c r="A43">
        <v>627</v>
      </c>
      <c r="B43" t="s">
        <v>155</v>
      </c>
      <c r="C43" t="s">
        <v>61</v>
      </c>
      <c r="D43" t="s">
        <v>156</v>
      </c>
      <c r="E43" t="str">
        <f>RIGHT(Таблица2[[#This Row],[Дата рождения]],4)</f>
        <v>1996</v>
      </c>
      <c r="F43">
        <v>21</v>
      </c>
      <c r="G43" t="s">
        <v>109</v>
      </c>
      <c r="H43">
        <v>4530665</v>
      </c>
    </row>
    <row r="44" spans="1:8" x14ac:dyDescent="0.35">
      <c r="A44">
        <v>1046</v>
      </c>
      <c r="B44" t="s">
        <v>157</v>
      </c>
      <c r="C44" t="s">
        <v>75</v>
      </c>
      <c r="D44" t="s">
        <v>158</v>
      </c>
      <c r="E44" t="str">
        <f>RIGHT(Таблица2[[#This Row],[Дата рождения]],4)</f>
        <v>1980</v>
      </c>
      <c r="F44">
        <v>37</v>
      </c>
      <c r="G44" t="s">
        <v>63</v>
      </c>
      <c r="H44">
        <v>90549448</v>
      </c>
    </row>
    <row r="45" spans="1:8" x14ac:dyDescent="0.35">
      <c r="A45">
        <v>351</v>
      </c>
      <c r="B45" t="s">
        <v>159</v>
      </c>
      <c r="C45" t="s">
        <v>75</v>
      </c>
      <c r="D45" t="s">
        <v>160</v>
      </c>
      <c r="E45" t="str">
        <f>RIGHT(Таблица2[[#This Row],[Дата рождения]],4)</f>
        <v>1997</v>
      </c>
      <c r="F45">
        <v>20</v>
      </c>
      <c r="G45" t="s">
        <v>63</v>
      </c>
      <c r="H45">
        <v>73754269</v>
      </c>
    </row>
    <row r="46" spans="1:8" x14ac:dyDescent="0.35">
      <c r="A46">
        <v>206</v>
      </c>
      <c r="B46" t="s">
        <v>161</v>
      </c>
      <c r="C46" t="s">
        <v>75</v>
      </c>
      <c r="D46" t="s">
        <v>162</v>
      </c>
      <c r="E46" t="str">
        <f>RIGHT(Таблица2[[#This Row],[Дата рождения]],4)</f>
        <v>1995</v>
      </c>
      <c r="F46">
        <v>22</v>
      </c>
      <c r="G46" t="s">
        <v>63</v>
      </c>
      <c r="H46">
        <v>17472333</v>
      </c>
    </row>
    <row r="47" spans="1:8" x14ac:dyDescent="0.35">
      <c r="A47">
        <v>843</v>
      </c>
      <c r="B47" t="s">
        <v>163</v>
      </c>
      <c r="C47" t="s">
        <v>61</v>
      </c>
      <c r="D47" t="s">
        <v>164</v>
      </c>
      <c r="E47" t="str">
        <f>RIGHT(Таблица2[[#This Row],[Дата рождения]],4)</f>
        <v>1992</v>
      </c>
      <c r="F47">
        <v>25</v>
      </c>
      <c r="G47" t="s">
        <v>63</v>
      </c>
      <c r="H47">
        <v>38626760</v>
      </c>
    </row>
    <row r="48" spans="1:8" x14ac:dyDescent="0.35">
      <c r="A48">
        <v>547</v>
      </c>
      <c r="B48" t="s">
        <v>165</v>
      </c>
      <c r="C48" t="s">
        <v>115</v>
      </c>
      <c r="D48" t="s">
        <v>166</v>
      </c>
      <c r="E48" t="str">
        <f>RIGHT(Таблица2[[#This Row],[Дата рождения]],4)</f>
        <v>1995</v>
      </c>
      <c r="F48">
        <v>22</v>
      </c>
      <c r="G48" t="s">
        <v>63</v>
      </c>
      <c r="H48">
        <v>61560675</v>
      </c>
    </row>
    <row r="49" spans="1:8" x14ac:dyDescent="0.35">
      <c r="A49">
        <v>165</v>
      </c>
      <c r="B49" t="s">
        <v>167</v>
      </c>
      <c r="C49" t="s">
        <v>61</v>
      </c>
      <c r="D49" t="s">
        <v>168</v>
      </c>
      <c r="E49" t="str">
        <f>RIGHT(Таблица2[[#This Row],[Дата рождения]],4)</f>
        <v>1987</v>
      </c>
      <c r="F49">
        <v>30</v>
      </c>
      <c r="G49" t="s">
        <v>109</v>
      </c>
      <c r="H49">
        <v>65412589</v>
      </c>
    </row>
    <row r="50" spans="1:8" x14ac:dyDescent="0.35">
      <c r="A50">
        <v>1721</v>
      </c>
      <c r="B50" t="s">
        <v>169</v>
      </c>
      <c r="C50" t="s">
        <v>61</v>
      </c>
      <c r="D50" t="s">
        <v>170</v>
      </c>
      <c r="E50" t="str">
        <f>RIGHT(Таблица2[[#This Row],[Дата рождения]],4)</f>
        <v>1988</v>
      </c>
      <c r="F50">
        <v>30</v>
      </c>
      <c r="G50" t="s">
        <v>89</v>
      </c>
      <c r="H50">
        <v>5169164</v>
      </c>
    </row>
    <row r="51" spans="1:8" x14ac:dyDescent="0.35">
      <c r="A51">
        <v>1192</v>
      </c>
      <c r="B51" t="s">
        <v>171</v>
      </c>
      <c r="C51" t="s">
        <v>75</v>
      </c>
      <c r="D51" t="s">
        <v>172</v>
      </c>
      <c r="E51" t="str">
        <f>RIGHT(Таблица2[[#This Row],[Дата рождения]],4)</f>
        <v>1992</v>
      </c>
      <c r="F51">
        <v>25</v>
      </c>
      <c r="G51" t="s">
        <v>63</v>
      </c>
      <c r="H51">
        <v>10494494</v>
      </c>
    </row>
    <row r="52" spans="1:8" x14ac:dyDescent="0.35">
      <c r="A52">
        <v>1426</v>
      </c>
      <c r="B52" t="s">
        <v>173</v>
      </c>
      <c r="C52" t="s">
        <v>75</v>
      </c>
      <c r="D52" t="s">
        <v>174</v>
      </c>
      <c r="E52" t="str">
        <f>RIGHT(Таблица2[[#This Row],[Дата рождения]],4)</f>
        <v>1981</v>
      </c>
      <c r="F52">
        <v>36</v>
      </c>
      <c r="G52" t="s">
        <v>89</v>
      </c>
      <c r="H52">
        <v>209922</v>
      </c>
    </row>
    <row r="53" spans="1:8" x14ac:dyDescent="0.35">
      <c r="A53">
        <v>1083</v>
      </c>
      <c r="B53" t="s">
        <v>175</v>
      </c>
      <c r="C53" t="s">
        <v>61</v>
      </c>
      <c r="D53" t="s">
        <v>176</v>
      </c>
      <c r="E53" t="str">
        <f>RIGHT(Таблица2[[#This Row],[Дата рождения]],4)</f>
        <v>1981</v>
      </c>
      <c r="F53">
        <v>36</v>
      </c>
      <c r="G53" t="s">
        <v>146</v>
      </c>
      <c r="H53">
        <v>42008609</v>
      </c>
    </row>
    <row r="54" spans="1:8" x14ac:dyDescent="0.35">
      <c r="A54">
        <v>736</v>
      </c>
      <c r="B54" t="s">
        <v>177</v>
      </c>
      <c r="C54" t="s">
        <v>75</v>
      </c>
      <c r="D54" t="s">
        <v>178</v>
      </c>
      <c r="E54" t="str">
        <f>RIGHT(Таблица2[[#This Row],[Дата рождения]],4)</f>
        <v>1987</v>
      </c>
      <c r="F54">
        <v>30</v>
      </c>
      <c r="G54" t="s">
        <v>63</v>
      </c>
      <c r="H54">
        <v>5872223</v>
      </c>
    </row>
    <row r="55" spans="1:8" x14ac:dyDescent="0.35">
      <c r="A55">
        <v>873</v>
      </c>
      <c r="B55" t="s">
        <v>179</v>
      </c>
      <c r="C55" t="s">
        <v>61</v>
      </c>
      <c r="D55" t="s">
        <v>180</v>
      </c>
      <c r="E55" t="str">
        <f>RIGHT(Таблица2[[#This Row],[Дата рождения]],4)</f>
        <v>1991</v>
      </c>
      <c r="F55">
        <v>27</v>
      </c>
      <c r="G55" t="s">
        <v>63</v>
      </c>
      <c r="H55">
        <v>99241018</v>
      </c>
    </row>
    <row r="56" spans="1:8" x14ac:dyDescent="0.35">
      <c r="A56">
        <v>351</v>
      </c>
      <c r="B56" t="s">
        <v>181</v>
      </c>
      <c r="C56" t="s">
        <v>75</v>
      </c>
      <c r="D56" t="s">
        <v>182</v>
      </c>
      <c r="E56" t="str">
        <f>RIGHT(Таблица2[[#This Row],[Дата рождения]],4)</f>
        <v>1986</v>
      </c>
      <c r="F56">
        <v>31</v>
      </c>
      <c r="G56" t="s">
        <v>79</v>
      </c>
      <c r="H56">
        <v>98879314</v>
      </c>
    </row>
    <row r="57" spans="1:8" x14ac:dyDescent="0.35">
      <c r="A57">
        <v>1646</v>
      </c>
      <c r="B57" t="s">
        <v>183</v>
      </c>
      <c r="C57" t="s">
        <v>61</v>
      </c>
      <c r="D57" t="s">
        <v>184</v>
      </c>
      <c r="E57" t="str">
        <f>RIGHT(Таблица2[[#This Row],[Дата рождения]],4)</f>
        <v>1985</v>
      </c>
      <c r="F57">
        <v>32</v>
      </c>
      <c r="G57" t="s">
        <v>63</v>
      </c>
      <c r="H57">
        <v>63654697</v>
      </c>
    </row>
    <row r="58" spans="1:8" x14ac:dyDescent="0.35">
      <c r="A58">
        <v>835</v>
      </c>
      <c r="B58" t="s">
        <v>185</v>
      </c>
      <c r="C58" t="s">
        <v>115</v>
      </c>
      <c r="D58" t="s">
        <v>186</v>
      </c>
      <c r="E58" t="str">
        <f>RIGHT(Таблица2[[#This Row],[Дата рождения]],4)</f>
        <v>1994</v>
      </c>
      <c r="F58">
        <v>23</v>
      </c>
      <c r="G58" t="s">
        <v>63</v>
      </c>
      <c r="H58">
        <v>15832249</v>
      </c>
    </row>
    <row r="59" spans="1:8" x14ac:dyDescent="0.35">
      <c r="A59">
        <v>1619</v>
      </c>
      <c r="B59" t="s">
        <v>187</v>
      </c>
      <c r="C59" t="s">
        <v>75</v>
      </c>
      <c r="D59" t="s">
        <v>188</v>
      </c>
      <c r="E59" t="str">
        <f>RIGHT(Таблица2[[#This Row],[Дата рождения]],4)</f>
        <v>1983</v>
      </c>
      <c r="F59">
        <v>34</v>
      </c>
      <c r="G59" t="s">
        <v>109</v>
      </c>
      <c r="H59">
        <v>21887099</v>
      </c>
    </row>
    <row r="60" spans="1:8" x14ac:dyDescent="0.35">
      <c r="A60">
        <v>217</v>
      </c>
      <c r="B60" t="s">
        <v>189</v>
      </c>
      <c r="C60" t="s">
        <v>61</v>
      </c>
      <c r="D60" t="s">
        <v>190</v>
      </c>
      <c r="E60" t="str">
        <f>RIGHT(Таблица2[[#This Row],[Дата рождения]],4)</f>
        <v>1998</v>
      </c>
      <c r="F60">
        <v>20</v>
      </c>
      <c r="G60" t="s">
        <v>63</v>
      </c>
      <c r="H60">
        <v>96007553</v>
      </c>
    </row>
    <row r="61" spans="1:8" x14ac:dyDescent="0.35">
      <c r="A61">
        <v>178</v>
      </c>
      <c r="B61" t="s">
        <v>191</v>
      </c>
      <c r="C61" t="s">
        <v>61</v>
      </c>
      <c r="D61" t="s">
        <v>192</v>
      </c>
      <c r="E61" t="str">
        <f>RIGHT(Таблица2[[#This Row],[Дата рождения]],4)</f>
        <v>1980</v>
      </c>
      <c r="F61">
        <v>37</v>
      </c>
      <c r="G61" t="s">
        <v>63</v>
      </c>
      <c r="H61">
        <v>37790732</v>
      </c>
    </row>
    <row r="62" spans="1:8" x14ac:dyDescent="0.35">
      <c r="A62">
        <v>491</v>
      </c>
      <c r="B62" t="s">
        <v>193</v>
      </c>
      <c r="C62" t="s">
        <v>115</v>
      </c>
      <c r="D62" t="s">
        <v>194</v>
      </c>
      <c r="E62" t="str">
        <f>RIGHT(Таблица2[[#This Row],[Дата рождения]],4)</f>
        <v>1978</v>
      </c>
      <c r="F62">
        <v>40</v>
      </c>
      <c r="G62" t="s">
        <v>89</v>
      </c>
      <c r="H62">
        <v>79811840</v>
      </c>
    </row>
    <row r="63" spans="1:8" x14ac:dyDescent="0.35">
      <c r="A63">
        <v>15</v>
      </c>
      <c r="B63" t="s">
        <v>195</v>
      </c>
      <c r="C63" t="s">
        <v>115</v>
      </c>
      <c r="D63" t="s">
        <v>196</v>
      </c>
      <c r="E63" t="str">
        <f>RIGHT(Таблица2[[#This Row],[Дата рождения]],4)</f>
        <v>1990</v>
      </c>
      <c r="F63">
        <v>27</v>
      </c>
      <c r="G63" t="s">
        <v>63</v>
      </c>
      <c r="H63">
        <v>52918027</v>
      </c>
    </row>
    <row r="64" spans="1:8" x14ac:dyDescent="0.35">
      <c r="A64">
        <v>1674</v>
      </c>
      <c r="B64" t="s">
        <v>197</v>
      </c>
      <c r="C64" t="s">
        <v>75</v>
      </c>
      <c r="D64" t="s">
        <v>198</v>
      </c>
      <c r="E64" t="str">
        <f>RIGHT(Таблица2[[#This Row],[Дата рождения]],4)</f>
        <v>1981</v>
      </c>
      <c r="F64">
        <v>36</v>
      </c>
      <c r="G64" t="s">
        <v>109</v>
      </c>
      <c r="H64">
        <v>62130180</v>
      </c>
    </row>
    <row r="65" spans="1:8" x14ac:dyDescent="0.35">
      <c r="A65">
        <v>1277</v>
      </c>
      <c r="B65" t="s">
        <v>199</v>
      </c>
      <c r="C65" t="s">
        <v>75</v>
      </c>
      <c r="D65" t="s">
        <v>200</v>
      </c>
      <c r="E65" t="str">
        <f>RIGHT(Таблица2[[#This Row],[Дата рождения]],4)</f>
        <v>1975</v>
      </c>
      <c r="F65">
        <v>42</v>
      </c>
      <c r="G65" t="s">
        <v>63</v>
      </c>
      <c r="H65">
        <v>58867869</v>
      </c>
    </row>
    <row r="66" spans="1:8" x14ac:dyDescent="0.35">
      <c r="A66">
        <v>119</v>
      </c>
      <c r="B66" t="s">
        <v>201</v>
      </c>
      <c r="C66" t="s">
        <v>61</v>
      </c>
      <c r="D66" t="s">
        <v>202</v>
      </c>
      <c r="E66" t="str">
        <f>RIGHT(Таблица2[[#This Row],[Дата рождения]],4)</f>
        <v>1996</v>
      </c>
      <c r="F66">
        <v>21</v>
      </c>
      <c r="G66" t="s">
        <v>63</v>
      </c>
      <c r="H66">
        <v>21777148</v>
      </c>
    </row>
    <row r="67" spans="1:8" x14ac:dyDescent="0.35">
      <c r="A67">
        <v>431</v>
      </c>
      <c r="B67" t="s">
        <v>203</v>
      </c>
      <c r="C67" t="s">
        <v>61</v>
      </c>
      <c r="D67" t="s">
        <v>204</v>
      </c>
      <c r="E67" t="str">
        <f>RIGHT(Таблица2[[#This Row],[Дата рождения]],4)</f>
        <v>1993</v>
      </c>
      <c r="F67">
        <v>24</v>
      </c>
      <c r="G67" t="s">
        <v>63</v>
      </c>
      <c r="H67">
        <v>14221139</v>
      </c>
    </row>
    <row r="68" spans="1:8" x14ac:dyDescent="0.35">
      <c r="A68">
        <v>704</v>
      </c>
      <c r="B68" t="s">
        <v>205</v>
      </c>
      <c r="C68" t="s">
        <v>61</v>
      </c>
      <c r="D68" t="s">
        <v>206</v>
      </c>
      <c r="E68" t="str">
        <f>RIGHT(Таблица2[[#This Row],[Дата рождения]],4)</f>
        <v>1980</v>
      </c>
      <c r="F68">
        <v>37</v>
      </c>
      <c r="G68" t="s">
        <v>109</v>
      </c>
      <c r="H68">
        <v>69078131</v>
      </c>
    </row>
    <row r="69" spans="1:8" x14ac:dyDescent="0.35">
      <c r="A69">
        <v>1512</v>
      </c>
      <c r="B69" t="s">
        <v>207</v>
      </c>
      <c r="C69" t="s">
        <v>61</v>
      </c>
      <c r="D69" t="s">
        <v>208</v>
      </c>
      <c r="E69" t="str">
        <f>RIGHT(Таблица2[[#This Row],[Дата рождения]],4)</f>
        <v>1979</v>
      </c>
      <c r="F69">
        <v>38</v>
      </c>
      <c r="G69" t="s">
        <v>119</v>
      </c>
      <c r="H69">
        <v>63313159</v>
      </c>
    </row>
    <row r="70" spans="1:8" x14ac:dyDescent="0.35">
      <c r="A70">
        <v>251</v>
      </c>
      <c r="B70" t="s">
        <v>209</v>
      </c>
      <c r="C70" t="s">
        <v>75</v>
      </c>
      <c r="D70" t="s">
        <v>210</v>
      </c>
      <c r="E70" t="str">
        <f>RIGHT(Таблица2[[#This Row],[Дата рождения]],4)</f>
        <v>1987</v>
      </c>
      <c r="F70">
        <v>30</v>
      </c>
      <c r="G70" t="s">
        <v>63</v>
      </c>
      <c r="H70">
        <v>50328528</v>
      </c>
    </row>
    <row r="71" spans="1:8" x14ac:dyDescent="0.35">
      <c r="A71">
        <v>608</v>
      </c>
      <c r="B71" t="s">
        <v>211</v>
      </c>
      <c r="C71" t="s">
        <v>61</v>
      </c>
      <c r="D71" t="s">
        <v>212</v>
      </c>
      <c r="E71" t="str">
        <f>RIGHT(Таблица2[[#This Row],[Дата рождения]],4)</f>
        <v>1996</v>
      </c>
      <c r="F71">
        <v>21</v>
      </c>
      <c r="G71" t="s">
        <v>63</v>
      </c>
      <c r="H71">
        <v>89315931</v>
      </c>
    </row>
    <row r="72" spans="1:8" x14ac:dyDescent="0.35">
      <c r="A72">
        <v>352</v>
      </c>
      <c r="B72" t="s">
        <v>213</v>
      </c>
      <c r="C72" t="s">
        <v>61</v>
      </c>
      <c r="D72" t="s">
        <v>214</v>
      </c>
      <c r="E72" t="str">
        <f>RIGHT(Таблица2[[#This Row],[Дата рождения]],4)</f>
        <v>1979</v>
      </c>
      <c r="F72">
        <v>39</v>
      </c>
      <c r="G72" t="s">
        <v>63</v>
      </c>
      <c r="H72">
        <v>69287284</v>
      </c>
    </row>
    <row r="73" spans="1:8" x14ac:dyDescent="0.35">
      <c r="A73">
        <v>20</v>
      </c>
      <c r="B73" t="s">
        <v>215</v>
      </c>
      <c r="C73" t="s">
        <v>61</v>
      </c>
      <c r="D73" t="s">
        <v>216</v>
      </c>
      <c r="E73" t="str">
        <f>RIGHT(Таблица2[[#This Row],[Дата рождения]],4)</f>
        <v>1976</v>
      </c>
      <c r="F73">
        <v>41</v>
      </c>
      <c r="G73" t="s">
        <v>63</v>
      </c>
      <c r="H73">
        <v>19530684</v>
      </c>
    </row>
    <row r="74" spans="1:8" x14ac:dyDescent="0.35">
      <c r="A74">
        <v>1416</v>
      </c>
      <c r="B74" t="s">
        <v>217</v>
      </c>
      <c r="C74" t="s">
        <v>115</v>
      </c>
      <c r="D74" t="s">
        <v>218</v>
      </c>
      <c r="E74" t="str">
        <f>RIGHT(Таблица2[[#This Row],[Дата рождения]],4)</f>
        <v>1993</v>
      </c>
      <c r="F74">
        <v>24</v>
      </c>
      <c r="G74" t="s">
        <v>63</v>
      </c>
      <c r="H74">
        <v>13586759</v>
      </c>
    </row>
    <row r="75" spans="1:8" x14ac:dyDescent="0.35">
      <c r="A75">
        <v>51</v>
      </c>
      <c r="B75" t="s">
        <v>219</v>
      </c>
      <c r="C75" t="s">
        <v>61</v>
      </c>
      <c r="D75" t="s">
        <v>220</v>
      </c>
      <c r="E75" t="str">
        <f>RIGHT(Таблица2[[#This Row],[Дата рождения]],4)</f>
        <v>1980</v>
      </c>
      <c r="F75">
        <v>37</v>
      </c>
      <c r="G75" t="s">
        <v>146</v>
      </c>
      <c r="H75">
        <v>46140009</v>
      </c>
    </row>
    <row r="76" spans="1:8" x14ac:dyDescent="0.35">
      <c r="A76">
        <v>207</v>
      </c>
      <c r="B76" t="s">
        <v>221</v>
      </c>
      <c r="C76" t="s">
        <v>115</v>
      </c>
      <c r="D76" t="s">
        <v>222</v>
      </c>
      <c r="E76" t="str">
        <f>RIGHT(Таблица2[[#This Row],[Дата рождения]],4)</f>
        <v>1991</v>
      </c>
      <c r="F76">
        <v>26</v>
      </c>
      <c r="G76" t="s">
        <v>63</v>
      </c>
      <c r="H76">
        <v>47768676</v>
      </c>
    </row>
    <row r="77" spans="1:8" x14ac:dyDescent="0.35">
      <c r="A77">
        <v>901</v>
      </c>
      <c r="B77" t="s">
        <v>223</v>
      </c>
      <c r="C77" t="s">
        <v>75</v>
      </c>
      <c r="D77" t="s">
        <v>224</v>
      </c>
      <c r="E77" t="str">
        <f>RIGHT(Таблица2[[#This Row],[Дата рождения]],4)</f>
        <v>1984</v>
      </c>
      <c r="F77">
        <v>33</v>
      </c>
      <c r="G77" t="s">
        <v>66</v>
      </c>
      <c r="H77">
        <v>82420771</v>
      </c>
    </row>
    <row r="78" spans="1:8" x14ac:dyDescent="0.35">
      <c r="A78">
        <v>506</v>
      </c>
      <c r="B78" t="s">
        <v>225</v>
      </c>
      <c r="C78" t="s">
        <v>61</v>
      </c>
      <c r="D78" t="s">
        <v>226</v>
      </c>
      <c r="E78" t="str">
        <f>RIGHT(Таблица2[[#This Row],[Дата рождения]],4)</f>
        <v>1998</v>
      </c>
      <c r="F78">
        <v>19</v>
      </c>
      <c r="G78" t="s">
        <v>63</v>
      </c>
      <c r="H78">
        <v>88764221</v>
      </c>
    </row>
    <row r="79" spans="1:8" x14ac:dyDescent="0.35">
      <c r="A79">
        <v>1358</v>
      </c>
      <c r="B79" t="s">
        <v>227</v>
      </c>
      <c r="C79" t="s">
        <v>61</v>
      </c>
      <c r="D79" t="s">
        <v>228</v>
      </c>
      <c r="E79" t="str">
        <f>RIGHT(Таблица2[[#This Row],[Дата рождения]],4)</f>
        <v>1994</v>
      </c>
      <c r="F79">
        <v>23</v>
      </c>
      <c r="G79" t="s">
        <v>229</v>
      </c>
      <c r="H79">
        <v>47902163</v>
      </c>
    </row>
    <row r="80" spans="1:8" x14ac:dyDescent="0.35">
      <c r="A80">
        <v>698</v>
      </c>
      <c r="B80" t="s">
        <v>230</v>
      </c>
      <c r="C80" t="s">
        <v>61</v>
      </c>
      <c r="D80" t="s">
        <v>231</v>
      </c>
      <c r="E80" t="str">
        <f>RIGHT(Таблица2[[#This Row],[Дата рождения]],4)</f>
        <v>1985</v>
      </c>
      <c r="F80">
        <v>32</v>
      </c>
      <c r="G80" t="s">
        <v>66</v>
      </c>
      <c r="H80">
        <v>11535635</v>
      </c>
    </row>
    <row r="81" spans="1:8" x14ac:dyDescent="0.35">
      <c r="A81">
        <v>734</v>
      </c>
      <c r="B81" t="s">
        <v>232</v>
      </c>
      <c r="C81" t="s">
        <v>61</v>
      </c>
      <c r="D81" t="s">
        <v>233</v>
      </c>
      <c r="E81" t="str">
        <f>RIGHT(Таблица2[[#This Row],[Дата рождения]],4)</f>
        <v>1988</v>
      </c>
      <c r="F81">
        <v>29</v>
      </c>
      <c r="G81" t="s">
        <v>234</v>
      </c>
      <c r="H81">
        <v>14439238</v>
      </c>
    </row>
    <row r="82" spans="1:8" x14ac:dyDescent="0.35">
      <c r="A82">
        <v>686</v>
      </c>
      <c r="B82" t="s">
        <v>235</v>
      </c>
      <c r="C82" t="s">
        <v>75</v>
      </c>
      <c r="D82" t="s">
        <v>236</v>
      </c>
      <c r="E82" t="str">
        <f>RIGHT(Таблица2[[#This Row],[Дата рождения]],4)</f>
        <v>1995</v>
      </c>
      <c r="F82">
        <v>22</v>
      </c>
      <c r="G82" t="s">
        <v>79</v>
      </c>
      <c r="H82">
        <v>76826031</v>
      </c>
    </row>
    <row r="83" spans="1:8" x14ac:dyDescent="0.35">
      <c r="A83">
        <v>672</v>
      </c>
      <c r="B83" t="s">
        <v>237</v>
      </c>
      <c r="C83" t="s">
        <v>115</v>
      </c>
      <c r="D83" t="s">
        <v>238</v>
      </c>
      <c r="E83" t="str">
        <f>RIGHT(Таблица2[[#This Row],[Дата рождения]],4)</f>
        <v>1995</v>
      </c>
      <c r="F83">
        <v>22</v>
      </c>
      <c r="G83" t="s">
        <v>63</v>
      </c>
      <c r="H83">
        <v>31184971</v>
      </c>
    </row>
    <row r="84" spans="1:8" x14ac:dyDescent="0.35">
      <c r="A84">
        <v>684</v>
      </c>
      <c r="B84" t="s">
        <v>239</v>
      </c>
      <c r="C84" t="s">
        <v>61</v>
      </c>
      <c r="D84" t="s">
        <v>240</v>
      </c>
      <c r="E84" t="str">
        <f>RIGHT(Таблица2[[#This Row],[Дата рождения]],4)</f>
        <v>1979</v>
      </c>
      <c r="F84">
        <v>38</v>
      </c>
      <c r="G84" t="s">
        <v>63</v>
      </c>
      <c r="H84">
        <v>73194716</v>
      </c>
    </row>
    <row r="85" spans="1:8" x14ac:dyDescent="0.35">
      <c r="A85">
        <v>283</v>
      </c>
      <c r="B85" t="s">
        <v>241</v>
      </c>
      <c r="C85" t="s">
        <v>75</v>
      </c>
      <c r="D85" t="s">
        <v>242</v>
      </c>
      <c r="E85" t="str">
        <f>RIGHT(Таблица2[[#This Row],[Дата рождения]],4)</f>
        <v>1989</v>
      </c>
      <c r="F85">
        <v>28</v>
      </c>
      <c r="G85" t="s">
        <v>66</v>
      </c>
      <c r="H85">
        <v>35312085</v>
      </c>
    </row>
    <row r="86" spans="1:8" x14ac:dyDescent="0.35">
      <c r="A86">
        <v>1488</v>
      </c>
      <c r="B86" t="s">
        <v>243</v>
      </c>
      <c r="C86" t="s">
        <v>61</v>
      </c>
      <c r="D86" t="s">
        <v>244</v>
      </c>
      <c r="E86" t="str">
        <f>RIGHT(Таблица2[[#This Row],[Дата рождения]],4)</f>
        <v>1993</v>
      </c>
      <c r="F86">
        <v>24</v>
      </c>
      <c r="G86" t="s">
        <v>63</v>
      </c>
      <c r="H86">
        <v>24212889</v>
      </c>
    </row>
    <row r="87" spans="1:8" x14ac:dyDescent="0.35">
      <c r="A87">
        <v>1403</v>
      </c>
      <c r="B87" t="s">
        <v>245</v>
      </c>
      <c r="C87" t="s">
        <v>75</v>
      </c>
      <c r="D87" t="s">
        <v>246</v>
      </c>
      <c r="E87" t="str">
        <f>RIGHT(Таблица2[[#This Row],[Дата рождения]],4)</f>
        <v>1980</v>
      </c>
      <c r="F87">
        <v>37</v>
      </c>
      <c r="G87" t="s">
        <v>63</v>
      </c>
      <c r="H87">
        <v>50811558</v>
      </c>
    </row>
    <row r="88" spans="1:8" x14ac:dyDescent="0.35">
      <c r="A88">
        <v>272</v>
      </c>
      <c r="B88" t="s">
        <v>247</v>
      </c>
      <c r="C88" t="s">
        <v>75</v>
      </c>
      <c r="D88" t="s">
        <v>248</v>
      </c>
      <c r="E88" t="str">
        <f>RIGHT(Таблица2[[#This Row],[Дата рождения]],4)</f>
        <v>1991</v>
      </c>
      <c r="F88">
        <v>26</v>
      </c>
      <c r="G88" t="s">
        <v>63</v>
      </c>
      <c r="H88">
        <v>65685869</v>
      </c>
    </row>
    <row r="89" spans="1:8" x14ac:dyDescent="0.35">
      <c r="A89">
        <v>741</v>
      </c>
      <c r="B89" t="s">
        <v>249</v>
      </c>
      <c r="C89" t="s">
        <v>61</v>
      </c>
      <c r="D89" t="s">
        <v>250</v>
      </c>
      <c r="E89" t="str">
        <f>RIGHT(Таблица2[[#This Row],[Дата рождения]],4)</f>
        <v>1982</v>
      </c>
      <c r="F89">
        <v>35</v>
      </c>
      <c r="G89" t="s">
        <v>109</v>
      </c>
      <c r="H89">
        <v>98856491</v>
      </c>
    </row>
    <row r="90" spans="1:8" x14ac:dyDescent="0.35">
      <c r="A90">
        <v>182</v>
      </c>
      <c r="B90" t="s">
        <v>251</v>
      </c>
      <c r="C90" t="s">
        <v>61</v>
      </c>
      <c r="D90" t="s">
        <v>252</v>
      </c>
      <c r="E90" t="str">
        <f>RIGHT(Таблица2[[#This Row],[Дата рождения]],4)</f>
        <v>1988</v>
      </c>
      <c r="F90">
        <v>29</v>
      </c>
      <c r="G90" t="s">
        <v>63</v>
      </c>
      <c r="H90">
        <v>7346003</v>
      </c>
    </row>
    <row r="91" spans="1:8" x14ac:dyDescent="0.35">
      <c r="A91">
        <v>224</v>
      </c>
      <c r="B91" t="s">
        <v>253</v>
      </c>
      <c r="C91" t="s">
        <v>75</v>
      </c>
      <c r="D91" t="s">
        <v>254</v>
      </c>
      <c r="E91" t="str">
        <f>RIGHT(Таблица2[[#This Row],[Дата рождения]],4)</f>
        <v>1990</v>
      </c>
      <c r="F91">
        <v>27</v>
      </c>
      <c r="G91" t="s">
        <v>146</v>
      </c>
      <c r="H91">
        <v>5495934</v>
      </c>
    </row>
    <row r="92" spans="1:8" x14ac:dyDescent="0.35">
      <c r="A92">
        <v>432</v>
      </c>
      <c r="B92" t="s">
        <v>255</v>
      </c>
      <c r="C92" t="s">
        <v>75</v>
      </c>
      <c r="D92" t="s">
        <v>256</v>
      </c>
      <c r="E92" t="str">
        <f>RIGHT(Таблица2[[#This Row],[Дата рождения]],4)</f>
        <v>1974</v>
      </c>
      <c r="F92">
        <v>44</v>
      </c>
      <c r="G92" t="s">
        <v>98</v>
      </c>
      <c r="H92">
        <v>51998767</v>
      </c>
    </row>
    <row r="93" spans="1:8" x14ac:dyDescent="0.35">
      <c r="A93">
        <v>1025</v>
      </c>
      <c r="B93" t="s">
        <v>257</v>
      </c>
      <c r="C93" t="s">
        <v>61</v>
      </c>
      <c r="D93" t="s">
        <v>258</v>
      </c>
      <c r="E93" t="str">
        <f>RIGHT(Таблица2[[#This Row],[Дата рождения]],4)</f>
        <v>1982</v>
      </c>
      <c r="F93">
        <v>35</v>
      </c>
      <c r="G93" t="s">
        <v>119</v>
      </c>
      <c r="H93">
        <v>14476315</v>
      </c>
    </row>
    <row r="94" spans="1:8" x14ac:dyDescent="0.35">
      <c r="A94">
        <v>209</v>
      </c>
      <c r="B94" t="s">
        <v>259</v>
      </c>
      <c r="C94" t="s">
        <v>61</v>
      </c>
      <c r="D94" t="s">
        <v>260</v>
      </c>
      <c r="E94" t="str">
        <f>RIGHT(Таблица2[[#This Row],[Дата рождения]],4)</f>
        <v>1999</v>
      </c>
      <c r="F94">
        <v>18</v>
      </c>
      <c r="G94" t="s">
        <v>98</v>
      </c>
      <c r="H94">
        <v>23124752</v>
      </c>
    </row>
    <row r="95" spans="1:8" x14ac:dyDescent="0.35">
      <c r="A95">
        <v>1559</v>
      </c>
      <c r="B95" t="s">
        <v>261</v>
      </c>
      <c r="C95" t="s">
        <v>61</v>
      </c>
      <c r="D95" t="s">
        <v>262</v>
      </c>
      <c r="E95" t="str">
        <f>RIGHT(Таблица2[[#This Row],[Дата рождения]],4)</f>
        <v>1983</v>
      </c>
      <c r="F95">
        <v>34</v>
      </c>
      <c r="G95" t="s">
        <v>63</v>
      </c>
      <c r="H95">
        <v>9244000</v>
      </c>
    </row>
    <row r="96" spans="1:8" x14ac:dyDescent="0.35">
      <c r="A96">
        <v>204</v>
      </c>
      <c r="B96" t="s">
        <v>263</v>
      </c>
      <c r="C96" t="s">
        <v>75</v>
      </c>
      <c r="D96" t="s">
        <v>264</v>
      </c>
      <c r="E96" t="str">
        <f>RIGHT(Таблица2[[#This Row],[Дата рождения]],4)</f>
        <v>1995</v>
      </c>
      <c r="F96">
        <v>22</v>
      </c>
      <c r="G96" t="s">
        <v>63</v>
      </c>
      <c r="H96">
        <v>11455909</v>
      </c>
    </row>
    <row r="97" spans="1:8" x14ac:dyDescent="0.35">
      <c r="A97">
        <v>1087</v>
      </c>
      <c r="B97" t="s">
        <v>265</v>
      </c>
      <c r="C97" t="s">
        <v>61</v>
      </c>
      <c r="D97" t="s">
        <v>266</v>
      </c>
      <c r="E97" t="str">
        <f>RIGHT(Таблица2[[#This Row],[Дата рождения]],4)</f>
        <v>1995</v>
      </c>
      <c r="F97">
        <v>22</v>
      </c>
      <c r="G97" t="s">
        <v>63</v>
      </c>
      <c r="H97">
        <v>39614313</v>
      </c>
    </row>
    <row r="98" spans="1:8" x14ac:dyDescent="0.35">
      <c r="A98">
        <v>1626</v>
      </c>
      <c r="B98" t="s">
        <v>267</v>
      </c>
      <c r="C98" t="s">
        <v>115</v>
      </c>
      <c r="D98" t="s">
        <v>268</v>
      </c>
      <c r="E98" t="str">
        <f>RIGHT(Таблица2[[#This Row],[Дата рождения]],4)</f>
        <v>1975</v>
      </c>
      <c r="F98">
        <v>42</v>
      </c>
      <c r="G98" t="s">
        <v>63</v>
      </c>
      <c r="H98">
        <v>92544886</v>
      </c>
    </row>
    <row r="99" spans="1:8" x14ac:dyDescent="0.35">
      <c r="A99">
        <v>801</v>
      </c>
      <c r="B99" t="s">
        <v>269</v>
      </c>
      <c r="C99" t="s">
        <v>61</v>
      </c>
      <c r="D99" t="s">
        <v>270</v>
      </c>
      <c r="E99" t="str">
        <f>RIGHT(Таблица2[[#This Row],[Дата рождения]],4)</f>
        <v>1997</v>
      </c>
      <c r="F99">
        <v>20</v>
      </c>
      <c r="G99" t="s">
        <v>63</v>
      </c>
      <c r="H99">
        <v>69007014</v>
      </c>
    </row>
    <row r="100" spans="1:8" x14ac:dyDescent="0.35">
      <c r="A100">
        <v>1357</v>
      </c>
      <c r="B100" t="s">
        <v>271</v>
      </c>
      <c r="C100" t="s">
        <v>61</v>
      </c>
      <c r="D100" t="s">
        <v>272</v>
      </c>
      <c r="E100" t="str">
        <f>RIGHT(Таблица2[[#This Row],[Дата рождения]],4)</f>
        <v>1990</v>
      </c>
      <c r="F100">
        <v>28</v>
      </c>
      <c r="G100" t="s">
        <v>63</v>
      </c>
      <c r="H100">
        <v>60468487</v>
      </c>
    </row>
    <row r="101" spans="1:8" x14ac:dyDescent="0.35">
      <c r="A101">
        <v>166</v>
      </c>
      <c r="B101" t="s">
        <v>273</v>
      </c>
      <c r="C101" t="s">
        <v>61</v>
      </c>
      <c r="D101" t="s">
        <v>274</v>
      </c>
      <c r="E101" t="str">
        <f>RIGHT(Таблица2[[#This Row],[Дата рождения]],4)</f>
        <v>1993</v>
      </c>
      <c r="F101">
        <v>24</v>
      </c>
      <c r="G101" t="s">
        <v>109</v>
      </c>
      <c r="H101">
        <v>70898277</v>
      </c>
    </row>
    <row r="102" spans="1:8" x14ac:dyDescent="0.35">
      <c r="A102">
        <v>924</v>
      </c>
      <c r="B102" t="s">
        <v>275</v>
      </c>
      <c r="C102" t="s">
        <v>61</v>
      </c>
      <c r="D102" t="s">
        <v>276</v>
      </c>
      <c r="E102" t="str">
        <f>RIGHT(Таблица2[[#This Row],[Дата рождения]],4)</f>
        <v>1988</v>
      </c>
      <c r="F102">
        <v>30</v>
      </c>
      <c r="G102" t="s">
        <v>63</v>
      </c>
      <c r="H102">
        <v>84144016</v>
      </c>
    </row>
    <row r="103" spans="1:8" x14ac:dyDescent="0.35">
      <c r="A103">
        <v>799</v>
      </c>
      <c r="B103" t="s">
        <v>277</v>
      </c>
      <c r="C103" t="s">
        <v>115</v>
      </c>
      <c r="D103" t="s">
        <v>278</v>
      </c>
      <c r="E103" t="str">
        <f>RIGHT(Таблица2[[#This Row],[Дата рождения]],4)</f>
        <v>1994</v>
      </c>
      <c r="F103">
        <v>23</v>
      </c>
      <c r="G103" t="s">
        <v>63</v>
      </c>
      <c r="H103">
        <v>75757550</v>
      </c>
    </row>
    <row r="104" spans="1:8" x14ac:dyDescent="0.35">
      <c r="A104">
        <v>1633</v>
      </c>
      <c r="B104" t="s">
        <v>279</v>
      </c>
      <c r="C104" t="s">
        <v>75</v>
      </c>
      <c r="D104" t="s">
        <v>280</v>
      </c>
      <c r="E104" t="str">
        <f>RIGHT(Таблица2[[#This Row],[Дата рождения]],4)</f>
        <v>1992</v>
      </c>
      <c r="F104">
        <v>25</v>
      </c>
      <c r="G104" t="s">
        <v>63</v>
      </c>
      <c r="H104">
        <v>30506560</v>
      </c>
    </row>
    <row r="105" spans="1:8" x14ac:dyDescent="0.35">
      <c r="A105">
        <v>82</v>
      </c>
      <c r="B105" t="s">
        <v>281</v>
      </c>
      <c r="C105" t="s">
        <v>61</v>
      </c>
      <c r="D105" t="s">
        <v>282</v>
      </c>
      <c r="E105" t="str">
        <f>RIGHT(Таблица2[[#This Row],[Дата рождения]],4)</f>
        <v>1984</v>
      </c>
      <c r="F105">
        <v>34</v>
      </c>
      <c r="G105" t="s">
        <v>63</v>
      </c>
      <c r="H105">
        <v>87317805</v>
      </c>
    </row>
    <row r="106" spans="1:8" x14ac:dyDescent="0.35">
      <c r="A106">
        <v>874</v>
      </c>
      <c r="B106" t="s">
        <v>283</v>
      </c>
      <c r="C106" t="s">
        <v>61</v>
      </c>
      <c r="D106" t="s">
        <v>284</v>
      </c>
      <c r="E106" t="str">
        <f>RIGHT(Таблица2[[#This Row],[Дата рождения]],4)</f>
        <v>1995</v>
      </c>
      <c r="F106">
        <v>22</v>
      </c>
      <c r="G106" t="s">
        <v>63</v>
      </c>
      <c r="H106">
        <v>8283530</v>
      </c>
    </row>
    <row r="107" spans="1:8" x14ac:dyDescent="0.35">
      <c r="A107">
        <v>195</v>
      </c>
      <c r="B107" t="s">
        <v>285</v>
      </c>
      <c r="C107" t="s">
        <v>75</v>
      </c>
      <c r="D107" t="s">
        <v>286</v>
      </c>
      <c r="E107" t="str">
        <f>RIGHT(Таблица2[[#This Row],[Дата рождения]],4)</f>
        <v>1984</v>
      </c>
      <c r="F107">
        <v>34</v>
      </c>
      <c r="G107" t="s">
        <v>89</v>
      </c>
      <c r="H107">
        <v>35474012</v>
      </c>
    </row>
    <row r="108" spans="1:8" x14ac:dyDescent="0.35">
      <c r="A108">
        <v>1398</v>
      </c>
      <c r="B108" t="s">
        <v>287</v>
      </c>
      <c r="C108" t="s">
        <v>75</v>
      </c>
      <c r="D108" t="s">
        <v>288</v>
      </c>
      <c r="E108" t="str">
        <f>RIGHT(Таблица2[[#This Row],[Дата рождения]],4)</f>
        <v>1982</v>
      </c>
      <c r="F108">
        <v>35</v>
      </c>
      <c r="G108" t="s">
        <v>119</v>
      </c>
      <c r="H108">
        <v>71255623</v>
      </c>
    </row>
    <row r="109" spans="1:8" x14ac:dyDescent="0.35">
      <c r="A109">
        <v>138</v>
      </c>
      <c r="B109" t="s">
        <v>289</v>
      </c>
      <c r="C109" t="s">
        <v>61</v>
      </c>
      <c r="D109" t="s">
        <v>290</v>
      </c>
      <c r="E109" t="str">
        <f>RIGHT(Таблица2[[#This Row],[Дата рождения]],4)</f>
        <v>1992</v>
      </c>
      <c r="F109">
        <v>25</v>
      </c>
      <c r="G109" t="s">
        <v>63</v>
      </c>
      <c r="H109">
        <v>20454876</v>
      </c>
    </row>
    <row r="110" spans="1:8" x14ac:dyDescent="0.35">
      <c r="A110">
        <v>199</v>
      </c>
      <c r="B110" t="s">
        <v>291</v>
      </c>
      <c r="C110" t="s">
        <v>61</v>
      </c>
      <c r="D110" t="s">
        <v>292</v>
      </c>
      <c r="E110" t="str">
        <f>RIGHT(Таблица2[[#This Row],[Дата рождения]],4)</f>
        <v>1987</v>
      </c>
      <c r="F110">
        <v>30</v>
      </c>
      <c r="G110" t="s">
        <v>63</v>
      </c>
      <c r="H110">
        <v>22685102</v>
      </c>
    </row>
    <row r="111" spans="1:8" x14ac:dyDescent="0.35">
      <c r="A111">
        <v>157</v>
      </c>
      <c r="B111" t="s">
        <v>293</v>
      </c>
      <c r="C111" t="s">
        <v>75</v>
      </c>
      <c r="D111" t="s">
        <v>294</v>
      </c>
      <c r="E111" t="str">
        <f>RIGHT(Таблица2[[#This Row],[Дата рождения]],4)</f>
        <v>1991</v>
      </c>
      <c r="F111">
        <v>26</v>
      </c>
      <c r="G111" t="s">
        <v>63</v>
      </c>
      <c r="H111">
        <v>66497391</v>
      </c>
    </row>
    <row r="112" spans="1:8" x14ac:dyDescent="0.35">
      <c r="A112">
        <v>820</v>
      </c>
      <c r="B112" t="s">
        <v>295</v>
      </c>
      <c r="C112" t="s">
        <v>61</v>
      </c>
      <c r="D112" t="s">
        <v>296</v>
      </c>
      <c r="E112" t="str">
        <f>RIGHT(Таблица2[[#This Row],[Дата рождения]],4)</f>
        <v>1995</v>
      </c>
      <c r="F112">
        <v>22</v>
      </c>
      <c r="G112" t="s">
        <v>63</v>
      </c>
      <c r="H112">
        <v>81822663</v>
      </c>
    </row>
    <row r="113" spans="1:8" x14ac:dyDescent="0.35">
      <c r="A113">
        <v>240</v>
      </c>
      <c r="B113" t="s">
        <v>297</v>
      </c>
      <c r="C113" t="s">
        <v>75</v>
      </c>
      <c r="D113" t="s">
        <v>298</v>
      </c>
      <c r="E113" t="str">
        <f>RIGHT(Таблица2[[#This Row],[Дата рождения]],4)</f>
        <v>1995</v>
      </c>
      <c r="F113">
        <v>22</v>
      </c>
      <c r="G113" t="s">
        <v>229</v>
      </c>
      <c r="H113">
        <v>37545188</v>
      </c>
    </row>
    <row r="114" spans="1:8" x14ac:dyDescent="0.35">
      <c r="A114">
        <v>1745</v>
      </c>
      <c r="B114" t="s">
        <v>299</v>
      </c>
      <c r="C114" t="s">
        <v>61</v>
      </c>
      <c r="D114" t="s">
        <v>300</v>
      </c>
      <c r="E114" t="str">
        <f>RIGHT(Таблица2[[#This Row],[Дата рождения]],4)</f>
        <v>1980</v>
      </c>
      <c r="F114">
        <v>37</v>
      </c>
      <c r="G114" t="s">
        <v>63</v>
      </c>
      <c r="H114">
        <v>19792435</v>
      </c>
    </row>
    <row r="115" spans="1:8" x14ac:dyDescent="0.35">
      <c r="A115">
        <v>1755</v>
      </c>
      <c r="B115" t="s">
        <v>301</v>
      </c>
      <c r="C115" t="s">
        <v>75</v>
      </c>
      <c r="D115" t="s">
        <v>302</v>
      </c>
      <c r="E115" t="str">
        <f>RIGHT(Таблица2[[#This Row],[Дата рождения]],4)</f>
        <v>1992</v>
      </c>
      <c r="F115">
        <v>25</v>
      </c>
      <c r="G115" t="s">
        <v>146</v>
      </c>
      <c r="H115">
        <v>47436384</v>
      </c>
    </row>
    <row r="116" spans="1:8" x14ac:dyDescent="0.35">
      <c r="A116">
        <v>535</v>
      </c>
      <c r="B116" t="s">
        <v>303</v>
      </c>
      <c r="C116" t="s">
        <v>75</v>
      </c>
      <c r="D116" t="s">
        <v>304</v>
      </c>
      <c r="E116" t="str">
        <f>RIGHT(Таблица2[[#This Row],[Дата рождения]],4)</f>
        <v>1983</v>
      </c>
      <c r="F116">
        <v>34</v>
      </c>
      <c r="G116" t="s">
        <v>63</v>
      </c>
      <c r="H116">
        <v>24120596</v>
      </c>
    </row>
    <row r="117" spans="1:8" x14ac:dyDescent="0.35">
      <c r="A117">
        <v>1160</v>
      </c>
      <c r="B117" t="s">
        <v>305</v>
      </c>
      <c r="C117" t="s">
        <v>115</v>
      </c>
      <c r="D117" t="s">
        <v>306</v>
      </c>
      <c r="E117" t="str">
        <f>RIGHT(Таблица2[[#This Row],[Дата рождения]],4)</f>
        <v>1995</v>
      </c>
      <c r="F117">
        <v>22</v>
      </c>
      <c r="G117" t="s">
        <v>63</v>
      </c>
      <c r="H117">
        <v>91874482</v>
      </c>
    </row>
    <row r="118" spans="1:8" x14ac:dyDescent="0.35">
      <c r="A118">
        <v>411</v>
      </c>
      <c r="B118" t="s">
        <v>307</v>
      </c>
      <c r="C118" t="s">
        <v>75</v>
      </c>
      <c r="D118" t="s">
        <v>308</v>
      </c>
      <c r="E118" t="str">
        <f>RIGHT(Таблица2[[#This Row],[Дата рождения]],4)</f>
        <v>1994</v>
      </c>
      <c r="F118">
        <v>23</v>
      </c>
      <c r="G118" t="s">
        <v>109</v>
      </c>
      <c r="H118">
        <v>99482922</v>
      </c>
    </row>
    <row r="119" spans="1:8" x14ac:dyDescent="0.35">
      <c r="A119">
        <v>648</v>
      </c>
      <c r="B119" t="s">
        <v>309</v>
      </c>
      <c r="C119" t="s">
        <v>61</v>
      </c>
      <c r="D119" t="s">
        <v>310</v>
      </c>
      <c r="E119" t="str">
        <f>RIGHT(Таблица2[[#This Row],[Дата рождения]],4)</f>
        <v>1984</v>
      </c>
      <c r="F119">
        <v>33</v>
      </c>
      <c r="G119" t="s">
        <v>89</v>
      </c>
      <c r="H119">
        <v>75389645</v>
      </c>
    </row>
    <row r="120" spans="1:8" x14ac:dyDescent="0.35">
      <c r="A120">
        <v>1779</v>
      </c>
      <c r="B120" t="s">
        <v>311</v>
      </c>
      <c r="C120" t="s">
        <v>75</v>
      </c>
      <c r="D120" t="s">
        <v>312</v>
      </c>
      <c r="E120" t="str">
        <f>RIGHT(Таблица2[[#This Row],[Дата рождения]],4)</f>
        <v>1989</v>
      </c>
      <c r="F120">
        <v>28</v>
      </c>
      <c r="G120" t="s">
        <v>89</v>
      </c>
      <c r="H120">
        <v>90809187</v>
      </c>
    </row>
    <row r="121" spans="1:8" x14ac:dyDescent="0.35">
      <c r="A121">
        <v>791</v>
      </c>
      <c r="B121" t="s">
        <v>313</v>
      </c>
      <c r="C121" t="s">
        <v>61</v>
      </c>
      <c r="D121" t="s">
        <v>266</v>
      </c>
      <c r="E121" t="str">
        <f>RIGHT(Таблица2[[#This Row],[Дата рождения]],4)</f>
        <v>1995</v>
      </c>
      <c r="F121">
        <v>22</v>
      </c>
      <c r="G121" t="s">
        <v>63</v>
      </c>
      <c r="H121">
        <v>18454125</v>
      </c>
    </row>
    <row r="122" spans="1:8" x14ac:dyDescent="0.35">
      <c r="A122">
        <v>129</v>
      </c>
      <c r="B122" t="s">
        <v>314</v>
      </c>
      <c r="C122" t="s">
        <v>75</v>
      </c>
      <c r="D122" t="s">
        <v>315</v>
      </c>
      <c r="E122" t="str">
        <f>RIGHT(Таблица2[[#This Row],[Дата рождения]],4)</f>
        <v>1996</v>
      </c>
      <c r="F122">
        <v>21</v>
      </c>
      <c r="G122" t="s">
        <v>98</v>
      </c>
      <c r="H122">
        <v>42915328</v>
      </c>
    </row>
    <row r="123" spans="1:8" x14ac:dyDescent="0.35">
      <c r="A123">
        <v>984</v>
      </c>
      <c r="B123" t="s">
        <v>316</v>
      </c>
      <c r="C123" t="s">
        <v>75</v>
      </c>
      <c r="D123" t="s">
        <v>317</v>
      </c>
      <c r="E123" t="str">
        <f>RIGHT(Таблица2[[#This Row],[Дата рождения]],4)</f>
        <v>1982</v>
      </c>
      <c r="F123">
        <v>35</v>
      </c>
      <c r="G123" t="s">
        <v>98</v>
      </c>
      <c r="H123">
        <v>65221846</v>
      </c>
    </row>
    <row r="124" spans="1:8" x14ac:dyDescent="0.35">
      <c r="A124">
        <v>1139</v>
      </c>
      <c r="B124" t="s">
        <v>318</v>
      </c>
      <c r="C124" t="s">
        <v>75</v>
      </c>
      <c r="D124" t="s">
        <v>319</v>
      </c>
      <c r="E124" t="str">
        <f>RIGHT(Таблица2[[#This Row],[Дата рождения]],4)</f>
        <v>1983</v>
      </c>
      <c r="F124">
        <v>34</v>
      </c>
      <c r="G124" t="s">
        <v>63</v>
      </c>
      <c r="H124">
        <v>82152191</v>
      </c>
    </row>
    <row r="125" spans="1:8" x14ac:dyDescent="0.35">
      <c r="A125">
        <v>717</v>
      </c>
      <c r="B125" t="s">
        <v>320</v>
      </c>
      <c r="C125" t="s">
        <v>75</v>
      </c>
      <c r="D125" t="s">
        <v>321</v>
      </c>
      <c r="E125" t="str">
        <f>RIGHT(Таблица2[[#This Row],[Дата рождения]],4)</f>
        <v>1993</v>
      </c>
      <c r="F125">
        <v>24</v>
      </c>
      <c r="G125" t="s">
        <v>63</v>
      </c>
      <c r="H125">
        <v>2213989</v>
      </c>
    </row>
    <row r="126" spans="1:8" x14ac:dyDescent="0.35">
      <c r="A126">
        <v>23</v>
      </c>
      <c r="B126" t="s">
        <v>322</v>
      </c>
      <c r="C126" t="s">
        <v>61</v>
      </c>
      <c r="D126" t="s">
        <v>323</v>
      </c>
      <c r="E126" t="str">
        <f>RIGHT(Таблица2[[#This Row],[Дата рождения]],4)</f>
        <v>1990</v>
      </c>
      <c r="F126">
        <v>27</v>
      </c>
      <c r="G126" t="s">
        <v>79</v>
      </c>
      <c r="H126">
        <v>77628430</v>
      </c>
    </row>
    <row r="127" spans="1:8" x14ac:dyDescent="0.35">
      <c r="A127">
        <v>228</v>
      </c>
      <c r="B127" t="s">
        <v>324</v>
      </c>
      <c r="C127" t="s">
        <v>61</v>
      </c>
      <c r="D127" t="s">
        <v>325</v>
      </c>
      <c r="E127" t="str">
        <f>RIGHT(Таблица2[[#This Row],[Дата рождения]],4)</f>
        <v>1985</v>
      </c>
      <c r="F127">
        <v>32</v>
      </c>
      <c r="G127" t="s">
        <v>146</v>
      </c>
      <c r="H127">
        <v>75641681</v>
      </c>
    </row>
    <row r="128" spans="1:8" x14ac:dyDescent="0.35">
      <c r="A128">
        <v>1584</v>
      </c>
      <c r="B128" t="s">
        <v>326</v>
      </c>
      <c r="C128" t="s">
        <v>75</v>
      </c>
      <c r="D128" t="s">
        <v>327</v>
      </c>
      <c r="E128" t="str">
        <f>RIGHT(Таблица2[[#This Row],[Дата рождения]],4)</f>
        <v>1996</v>
      </c>
      <c r="F128">
        <v>21</v>
      </c>
      <c r="G128" t="s">
        <v>63</v>
      </c>
      <c r="H128">
        <v>7383789</v>
      </c>
    </row>
    <row r="129" spans="1:8" x14ac:dyDescent="0.35">
      <c r="A129">
        <v>1661</v>
      </c>
      <c r="B129" t="s">
        <v>328</v>
      </c>
      <c r="C129" t="s">
        <v>61</v>
      </c>
      <c r="D129" t="s">
        <v>329</v>
      </c>
      <c r="E129" t="str">
        <f>RIGHT(Таблица2[[#This Row],[Дата рождения]],4)</f>
        <v>1993</v>
      </c>
      <c r="F129">
        <v>24</v>
      </c>
      <c r="G129" t="s">
        <v>63</v>
      </c>
      <c r="H129">
        <v>92405340</v>
      </c>
    </row>
    <row r="130" spans="1:8" x14ac:dyDescent="0.35">
      <c r="A130">
        <v>763</v>
      </c>
      <c r="B130" t="s">
        <v>330</v>
      </c>
      <c r="C130" t="s">
        <v>75</v>
      </c>
      <c r="D130" t="s">
        <v>331</v>
      </c>
      <c r="E130" t="str">
        <f>RIGHT(Таблица2[[#This Row],[Дата рождения]],4)</f>
        <v>1994</v>
      </c>
      <c r="F130">
        <v>23</v>
      </c>
      <c r="G130" t="s">
        <v>63</v>
      </c>
      <c r="H130">
        <v>12411946</v>
      </c>
    </row>
    <row r="131" spans="1:8" x14ac:dyDescent="0.35">
      <c r="A131">
        <v>183</v>
      </c>
      <c r="B131" t="s">
        <v>332</v>
      </c>
      <c r="C131" t="s">
        <v>75</v>
      </c>
      <c r="D131" t="s">
        <v>333</v>
      </c>
      <c r="E131" t="str">
        <f>RIGHT(Таблица2[[#This Row],[Дата рождения]],4)</f>
        <v>1982</v>
      </c>
      <c r="F131">
        <v>35</v>
      </c>
      <c r="G131" t="s">
        <v>98</v>
      </c>
      <c r="H131">
        <v>96149008</v>
      </c>
    </row>
    <row r="132" spans="1:8" x14ac:dyDescent="0.35">
      <c r="A132">
        <v>38</v>
      </c>
      <c r="B132" t="s">
        <v>334</v>
      </c>
      <c r="C132" t="s">
        <v>61</v>
      </c>
      <c r="D132" t="s">
        <v>335</v>
      </c>
      <c r="E132" t="str">
        <f>RIGHT(Таблица2[[#This Row],[Дата рождения]],4)</f>
        <v>1992</v>
      </c>
      <c r="F132">
        <v>25</v>
      </c>
      <c r="G132" t="s">
        <v>63</v>
      </c>
      <c r="H132">
        <v>37983103</v>
      </c>
    </row>
    <row r="133" spans="1:8" x14ac:dyDescent="0.35">
      <c r="A133">
        <v>1718</v>
      </c>
      <c r="B133" t="s">
        <v>336</v>
      </c>
      <c r="C133" t="s">
        <v>75</v>
      </c>
      <c r="D133" t="s">
        <v>337</v>
      </c>
      <c r="E133" t="str">
        <f>RIGHT(Таблица2[[#This Row],[Дата рождения]],4)</f>
        <v>1992</v>
      </c>
      <c r="F133">
        <v>26</v>
      </c>
      <c r="G133" t="s">
        <v>89</v>
      </c>
      <c r="H133">
        <v>80137752</v>
      </c>
    </row>
    <row r="134" spans="1:8" x14ac:dyDescent="0.35">
      <c r="A134">
        <v>167</v>
      </c>
      <c r="B134" t="s">
        <v>338</v>
      </c>
      <c r="C134" t="s">
        <v>61</v>
      </c>
      <c r="D134" t="s">
        <v>339</v>
      </c>
      <c r="E134" t="str">
        <f>RIGHT(Таблица2[[#This Row],[Дата рождения]],4)</f>
        <v>1998</v>
      </c>
      <c r="F134">
        <v>19</v>
      </c>
      <c r="G134" t="s">
        <v>63</v>
      </c>
      <c r="H134">
        <v>91206324</v>
      </c>
    </row>
    <row r="135" spans="1:8" x14ac:dyDescent="0.35">
      <c r="A135">
        <v>59</v>
      </c>
      <c r="B135" t="s">
        <v>340</v>
      </c>
      <c r="C135" t="s">
        <v>61</v>
      </c>
      <c r="D135" t="s">
        <v>341</v>
      </c>
      <c r="E135" t="str">
        <f>RIGHT(Таблица2[[#This Row],[Дата рождения]],4)</f>
        <v>1996</v>
      </c>
      <c r="F135">
        <v>21</v>
      </c>
      <c r="G135" t="s">
        <v>63</v>
      </c>
      <c r="H135">
        <v>9932175</v>
      </c>
    </row>
    <row r="136" spans="1:8" x14ac:dyDescent="0.35">
      <c r="A136">
        <v>920</v>
      </c>
      <c r="B136" t="s">
        <v>342</v>
      </c>
      <c r="C136" t="s">
        <v>75</v>
      </c>
      <c r="D136" t="s">
        <v>343</v>
      </c>
      <c r="E136" t="str">
        <f>RIGHT(Таблица2[[#This Row],[Дата рождения]],4)</f>
        <v>1990</v>
      </c>
      <c r="F136">
        <v>27</v>
      </c>
      <c r="G136" t="s">
        <v>146</v>
      </c>
      <c r="H136">
        <v>45411463</v>
      </c>
    </row>
    <row r="137" spans="1:8" x14ac:dyDescent="0.35">
      <c r="A137">
        <v>1440</v>
      </c>
      <c r="B137" t="s">
        <v>344</v>
      </c>
      <c r="C137" t="s">
        <v>115</v>
      </c>
      <c r="D137" t="s">
        <v>345</v>
      </c>
      <c r="E137" t="str">
        <f>RIGHT(Таблица2[[#This Row],[Дата рождения]],4)</f>
        <v>1973</v>
      </c>
      <c r="F137">
        <v>44</v>
      </c>
      <c r="G137" t="s">
        <v>63</v>
      </c>
      <c r="H137">
        <v>72148020</v>
      </c>
    </row>
    <row r="138" spans="1:8" x14ac:dyDescent="0.35">
      <c r="A138">
        <v>772</v>
      </c>
      <c r="B138" t="s">
        <v>346</v>
      </c>
      <c r="C138" t="s">
        <v>61</v>
      </c>
      <c r="D138" t="s">
        <v>347</v>
      </c>
      <c r="E138" t="str">
        <f>RIGHT(Таблица2[[#This Row],[Дата рождения]],4)</f>
        <v>1995</v>
      </c>
      <c r="F138">
        <v>22</v>
      </c>
      <c r="G138" t="s">
        <v>63</v>
      </c>
      <c r="H138">
        <v>34571049</v>
      </c>
    </row>
    <row r="139" spans="1:8" x14ac:dyDescent="0.35">
      <c r="A139">
        <v>1023</v>
      </c>
      <c r="B139" t="s">
        <v>348</v>
      </c>
      <c r="C139" t="s">
        <v>61</v>
      </c>
      <c r="D139" t="s">
        <v>349</v>
      </c>
      <c r="E139" t="str">
        <f>RIGHT(Таблица2[[#This Row],[Дата рождения]],4)</f>
        <v>1991</v>
      </c>
      <c r="F139">
        <v>26</v>
      </c>
      <c r="G139" t="s">
        <v>66</v>
      </c>
      <c r="H139">
        <v>97823721</v>
      </c>
    </row>
    <row r="140" spans="1:8" x14ac:dyDescent="0.35">
      <c r="A140">
        <v>359</v>
      </c>
      <c r="B140" t="s">
        <v>350</v>
      </c>
      <c r="C140" t="s">
        <v>75</v>
      </c>
      <c r="D140" t="s">
        <v>351</v>
      </c>
      <c r="E140" t="str">
        <f>RIGHT(Таблица2[[#This Row],[Дата рождения]],4)</f>
        <v>1992</v>
      </c>
      <c r="F140">
        <v>26</v>
      </c>
      <c r="G140" t="s">
        <v>63</v>
      </c>
      <c r="H140">
        <v>7572366</v>
      </c>
    </row>
    <row r="141" spans="1:8" x14ac:dyDescent="0.35">
      <c r="A141">
        <v>999</v>
      </c>
      <c r="B141" t="s">
        <v>352</v>
      </c>
      <c r="C141" t="s">
        <v>75</v>
      </c>
      <c r="D141" t="s">
        <v>353</v>
      </c>
      <c r="E141" t="str">
        <f>RIGHT(Таблица2[[#This Row],[Дата рождения]],4)</f>
        <v>1979</v>
      </c>
      <c r="F141">
        <v>38</v>
      </c>
      <c r="G141" t="s">
        <v>146</v>
      </c>
      <c r="H141">
        <v>84528579</v>
      </c>
    </row>
    <row r="142" spans="1:8" x14ac:dyDescent="0.35">
      <c r="A142">
        <v>954</v>
      </c>
      <c r="B142" t="s">
        <v>354</v>
      </c>
      <c r="C142" t="s">
        <v>115</v>
      </c>
      <c r="D142" t="s">
        <v>355</v>
      </c>
      <c r="E142" t="str">
        <f>RIGHT(Таблица2[[#This Row],[Дата рождения]],4)</f>
        <v>1991</v>
      </c>
      <c r="F142">
        <v>26</v>
      </c>
      <c r="G142" t="s">
        <v>63</v>
      </c>
      <c r="H142">
        <v>40337922</v>
      </c>
    </row>
    <row r="143" spans="1:8" x14ac:dyDescent="0.35">
      <c r="A143">
        <v>330</v>
      </c>
      <c r="B143" t="s">
        <v>356</v>
      </c>
      <c r="C143" t="s">
        <v>61</v>
      </c>
      <c r="D143" t="s">
        <v>357</v>
      </c>
      <c r="E143" t="str">
        <f>RIGHT(Таблица2[[#This Row],[Дата рождения]],4)</f>
        <v>1983</v>
      </c>
      <c r="F143">
        <v>34</v>
      </c>
      <c r="G143" t="s">
        <v>63</v>
      </c>
      <c r="H143">
        <v>99289390</v>
      </c>
    </row>
    <row r="144" spans="1:8" x14ac:dyDescent="0.35">
      <c r="A144">
        <v>453</v>
      </c>
      <c r="B144" t="s">
        <v>358</v>
      </c>
      <c r="C144" t="s">
        <v>75</v>
      </c>
      <c r="D144" t="s">
        <v>359</v>
      </c>
      <c r="E144" t="str">
        <f>RIGHT(Таблица2[[#This Row],[Дата рождения]],4)</f>
        <v>1987</v>
      </c>
      <c r="F144">
        <v>30</v>
      </c>
      <c r="G144" t="s">
        <v>63</v>
      </c>
      <c r="H144">
        <v>42050816</v>
      </c>
    </row>
    <row r="145" spans="1:8" x14ac:dyDescent="0.35">
      <c r="A145">
        <v>389</v>
      </c>
      <c r="B145" t="s">
        <v>360</v>
      </c>
      <c r="C145" t="s">
        <v>61</v>
      </c>
      <c r="D145" t="s">
        <v>361</v>
      </c>
      <c r="E145" t="str">
        <f>RIGHT(Таблица2[[#This Row],[Дата рождения]],4)</f>
        <v>1990</v>
      </c>
      <c r="F145">
        <v>27</v>
      </c>
      <c r="G145" t="s">
        <v>98</v>
      </c>
      <c r="H145">
        <v>98689048</v>
      </c>
    </row>
    <row r="146" spans="1:8" x14ac:dyDescent="0.35">
      <c r="A146">
        <v>217</v>
      </c>
      <c r="B146" t="s">
        <v>362</v>
      </c>
      <c r="C146" t="s">
        <v>61</v>
      </c>
      <c r="D146" t="s">
        <v>363</v>
      </c>
      <c r="E146" t="str">
        <f>RIGHT(Таблица2[[#This Row],[Дата рождения]],4)</f>
        <v>1991</v>
      </c>
      <c r="F146">
        <v>26</v>
      </c>
      <c r="G146" t="s">
        <v>98</v>
      </c>
      <c r="H146">
        <v>58306119</v>
      </c>
    </row>
    <row r="147" spans="1:8" x14ac:dyDescent="0.35">
      <c r="A147">
        <v>193</v>
      </c>
      <c r="B147" t="s">
        <v>364</v>
      </c>
      <c r="C147" t="s">
        <v>61</v>
      </c>
      <c r="D147" t="s">
        <v>365</v>
      </c>
      <c r="E147" t="str">
        <f>RIGHT(Таблица2[[#This Row],[Дата рождения]],4)</f>
        <v>1988</v>
      </c>
      <c r="F147">
        <v>29</v>
      </c>
      <c r="G147" t="s">
        <v>146</v>
      </c>
      <c r="H147">
        <v>19007190</v>
      </c>
    </row>
    <row r="148" spans="1:8" x14ac:dyDescent="0.35">
      <c r="A148">
        <v>77</v>
      </c>
      <c r="B148" t="s">
        <v>366</v>
      </c>
      <c r="C148" t="s">
        <v>61</v>
      </c>
      <c r="D148" t="s">
        <v>367</v>
      </c>
      <c r="E148" t="str">
        <f>RIGHT(Таблица2[[#This Row],[Дата рождения]],4)</f>
        <v>1990</v>
      </c>
      <c r="F148">
        <v>27</v>
      </c>
      <c r="G148" t="s">
        <v>63</v>
      </c>
      <c r="H148">
        <v>72913353</v>
      </c>
    </row>
    <row r="149" spans="1:8" x14ac:dyDescent="0.35">
      <c r="A149">
        <v>1220</v>
      </c>
      <c r="B149" t="s">
        <v>368</v>
      </c>
      <c r="C149" t="s">
        <v>115</v>
      </c>
      <c r="D149" t="s">
        <v>369</v>
      </c>
      <c r="E149" t="str">
        <f>RIGHT(Таблица2[[#This Row],[Дата рождения]],4)</f>
        <v>1996</v>
      </c>
      <c r="F149">
        <v>21</v>
      </c>
      <c r="G149" t="s">
        <v>63</v>
      </c>
      <c r="H149">
        <v>56374001</v>
      </c>
    </row>
    <row r="150" spans="1:8" x14ac:dyDescent="0.35">
      <c r="A150">
        <v>570</v>
      </c>
      <c r="B150" t="s">
        <v>370</v>
      </c>
      <c r="C150" t="s">
        <v>61</v>
      </c>
      <c r="D150" t="s">
        <v>371</v>
      </c>
      <c r="E150" t="str">
        <f>RIGHT(Таблица2[[#This Row],[Дата рождения]],4)</f>
        <v>1991</v>
      </c>
      <c r="F150">
        <v>26</v>
      </c>
      <c r="G150" t="s">
        <v>63</v>
      </c>
      <c r="H150">
        <v>14051667</v>
      </c>
    </row>
    <row r="151" spans="1:8" x14ac:dyDescent="0.35">
      <c r="A151">
        <v>244</v>
      </c>
      <c r="B151" t="s">
        <v>372</v>
      </c>
      <c r="C151" t="s">
        <v>75</v>
      </c>
      <c r="D151" t="s">
        <v>373</v>
      </c>
      <c r="E151" t="str">
        <f>RIGHT(Таблица2[[#This Row],[Дата рождения]],4)</f>
        <v>1976</v>
      </c>
      <c r="F151">
        <v>41</v>
      </c>
      <c r="G151" t="s">
        <v>63</v>
      </c>
      <c r="H151">
        <v>13910829</v>
      </c>
    </row>
    <row r="152" spans="1:8" x14ac:dyDescent="0.35">
      <c r="A152">
        <v>386</v>
      </c>
      <c r="B152" t="s">
        <v>374</v>
      </c>
      <c r="C152" t="s">
        <v>115</v>
      </c>
      <c r="D152" t="s">
        <v>375</v>
      </c>
      <c r="E152" t="str">
        <f>RIGHT(Таблица2[[#This Row],[Дата рождения]],4)</f>
        <v>1975</v>
      </c>
      <c r="F152">
        <v>42</v>
      </c>
      <c r="G152" t="s">
        <v>89</v>
      </c>
      <c r="H152">
        <v>60080839</v>
      </c>
    </row>
    <row r="153" spans="1:8" x14ac:dyDescent="0.35">
      <c r="A153">
        <v>521</v>
      </c>
      <c r="B153" t="s">
        <v>376</v>
      </c>
      <c r="C153" t="s">
        <v>75</v>
      </c>
      <c r="D153" t="s">
        <v>377</v>
      </c>
      <c r="E153" t="str">
        <f>RIGHT(Таблица2[[#This Row],[Дата рождения]],4)</f>
        <v>1992</v>
      </c>
      <c r="F153">
        <v>25</v>
      </c>
      <c r="G153" t="s">
        <v>63</v>
      </c>
      <c r="H153">
        <v>29627882</v>
      </c>
    </row>
    <row r="154" spans="1:8" x14ac:dyDescent="0.35">
      <c r="A154">
        <v>274</v>
      </c>
      <c r="B154" t="s">
        <v>378</v>
      </c>
      <c r="C154" t="s">
        <v>115</v>
      </c>
      <c r="D154" t="s">
        <v>379</v>
      </c>
      <c r="E154" t="str">
        <f>RIGHT(Таблица2[[#This Row],[Дата рождения]],4)</f>
        <v>1995</v>
      </c>
      <c r="F154">
        <v>22</v>
      </c>
      <c r="G154" t="s">
        <v>63</v>
      </c>
      <c r="H154">
        <v>32426326</v>
      </c>
    </row>
    <row r="155" spans="1:8" x14ac:dyDescent="0.35">
      <c r="A155">
        <v>369</v>
      </c>
      <c r="B155" t="s">
        <v>380</v>
      </c>
      <c r="C155" t="s">
        <v>61</v>
      </c>
      <c r="D155" t="s">
        <v>381</v>
      </c>
      <c r="E155" t="str">
        <f>RIGHT(Таблица2[[#This Row],[Дата рождения]],4)</f>
        <v>1981</v>
      </c>
      <c r="F155">
        <v>36</v>
      </c>
      <c r="G155" t="s">
        <v>63</v>
      </c>
      <c r="H155">
        <v>9555799</v>
      </c>
    </row>
    <row r="156" spans="1:8" x14ac:dyDescent="0.35">
      <c r="A156">
        <v>1295</v>
      </c>
      <c r="B156" t="s">
        <v>382</v>
      </c>
      <c r="C156" t="s">
        <v>61</v>
      </c>
      <c r="D156" t="s">
        <v>383</v>
      </c>
      <c r="E156" t="str">
        <f>RIGHT(Таблица2[[#This Row],[Дата рождения]],4)</f>
        <v>1993</v>
      </c>
      <c r="F156">
        <v>24</v>
      </c>
      <c r="G156" t="s">
        <v>66</v>
      </c>
      <c r="H156">
        <v>67397532</v>
      </c>
    </row>
    <row r="157" spans="1:8" x14ac:dyDescent="0.35">
      <c r="A157">
        <v>13</v>
      </c>
      <c r="B157" t="s">
        <v>384</v>
      </c>
      <c r="C157" t="s">
        <v>115</v>
      </c>
      <c r="D157" t="s">
        <v>385</v>
      </c>
      <c r="E157" t="str">
        <f>RIGHT(Таблица2[[#This Row],[Дата рождения]],4)</f>
        <v>1986</v>
      </c>
      <c r="F157">
        <v>31</v>
      </c>
      <c r="G157" t="s">
        <v>98</v>
      </c>
      <c r="H157">
        <v>62189997</v>
      </c>
    </row>
    <row r="158" spans="1:8" x14ac:dyDescent="0.35">
      <c r="A158">
        <v>1632</v>
      </c>
      <c r="B158" t="s">
        <v>386</v>
      </c>
      <c r="C158" t="s">
        <v>115</v>
      </c>
      <c r="D158" t="s">
        <v>387</v>
      </c>
      <c r="E158" t="str">
        <f>RIGHT(Таблица2[[#This Row],[Дата рождения]],4)</f>
        <v>1994</v>
      </c>
      <c r="F158">
        <v>23</v>
      </c>
      <c r="G158" t="s">
        <v>63</v>
      </c>
      <c r="H158">
        <v>99611284</v>
      </c>
    </row>
    <row r="159" spans="1:8" x14ac:dyDescent="0.35">
      <c r="A159">
        <v>855</v>
      </c>
      <c r="B159" t="s">
        <v>388</v>
      </c>
      <c r="C159" t="s">
        <v>75</v>
      </c>
      <c r="D159" t="s">
        <v>389</v>
      </c>
      <c r="E159" t="str">
        <f>RIGHT(Таблица2[[#This Row],[Дата рождения]],4)</f>
        <v>1993</v>
      </c>
      <c r="F159">
        <v>24</v>
      </c>
      <c r="G159" t="s">
        <v>69</v>
      </c>
      <c r="H159">
        <v>56193632</v>
      </c>
    </row>
    <row r="160" spans="1:8" x14ac:dyDescent="0.35">
      <c r="A160">
        <v>450</v>
      </c>
      <c r="B160" t="s">
        <v>390</v>
      </c>
      <c r="C160" t="s">
        <v>61</v>
      </c>
      <c r="D160" t="s">
        <v>391</v>
      </c>
      <c r="E160" t="str">
        <f>RIGHT(Таблица2[[#This Row],[Дата рождения]],4)</f>
        <v>1985</v>
      </c>
      <c r="F160">
        <v>32</v>
      </c>
      <c r="G160" t="s">
        <v>63</v>
      </c>
      <c r="H160">
        <v>59545586</v>
      </c>
    </row>
    <row r="161" spans="1:8" x14ac:dyDescent="0.35">
      <c r="A161">
        <v>713</v>
      </c>
      <c r="B161" t="s">
        <v>392</v>
      </c>
      <c r="C161" t="s">
        <v>61</v>
      </c>
      <c r="D161" t="s">
        <v>393</v>
      </c>
      <c r="E161" t="str">
        <f>RIGHT(Таблица2[[#This Row],[Дата рождения]],4)</f>
        <v>1976</v>
      </c>
      <c r="F161">
        <v>41</v>
      </c>
      <c r="G161" t="s">
        <v>63</v>
      </c>
      <c r="H161">
        <v>40003574</v>
      </c>
    </row>
    <row r="162" spans="1:8" x14ac:dyDescent="0.35">
      <c r="A162">
        <v>801</v>
      </c>
      <c r="B162" t="s">
        <v>394</v>
      </c>
      <c r="C162" t="s">
        <v>61</v>
      </c>
      <c r="D162" t="s">
        <v>395</v>
      </c>
      <c r="E162" t="str">
        <f>RIGHT(Таблица2[[#This Row],[Дата рождения]],4)</f>
        <v>1975</v>
      </c>
      <c r="F162">
        <v>42</v>
      </c>
      <c r="G162" t="s">
        <v>146</v>
      </c>
      <c r="H162">
        <v>11405945</v>
      </c>
    </row>
    <row r="163" spans="1:8" x14ac:dyDescent="0.35">
      <c r="A163">
        <v>1077</v>
      </c>
      <c r="B163" t="s">
        <v>396</v>
      </c>
      <c r="C163" t="s">
        <v>61</v>
      </c>
      <c r="D163" t="s">
        <v>397</v>
      </c>
      <c r="E163" t="str">
        <f>RIGHT(Таблица2[[#This Row],[Дата рождения]],4)</f>
        <v>1982</v>
      </c>
      <c r="F163">
        <v>35</v>
      </c>
      <c r="G163" t="s">
        <v>109</v>
      </c>
      <c r="H163">
        <v>7707042</v>
      </c>
    </row>
    <row r="164" spans="1:8" x14ac:dyDescent="0.35">
      <c r="A164">
        <v>70</v>
      </c>
      <c r="B164" t="s">
        <v>398</v>
      </c>
      <c r="C164" t="s">
        <v>115</v>
      </c>
      <c r="D164" t="s">
        <v>399</v>
      </c>
      <c r="E164" t="str">
        <f>RIGHT(Таблица2[[#This Row],[Дата рождения]],4)</f>
        <v>1990</v>
      </c>
      <c r="F164">
        <v>27</v>
      </c>
      <c r="G164" t="s">
        <v>63</v>
      </c>
      <c r="H164">
        <v>8799751</v>
      </c>
    </row>
    <row r="165" spans="1:8" x14ac:dyDescent="0.35">
      <c r="A165">
        <v>619</v>
      </c>
      <c r="B165" t="s">
        <v>400</v>
      </c>
      <c r="C165" t="s">
        <v>75</v>
      </c>
      <c r="D165" t="s">
        <v>401</v>
      </c>
      <c r="E165" t="str">
        <f>RIGHT(Таблица2[[#This Row],[Дата рождения]],4)</f>
        <v>1982</v>
      </c>
      <c r="F165">
        <v>35</v>
      </c>
      <c r="G165" t="s">
        <v>63</v>
      </c>
      <c r="H165">
        <v>73667359</v>
      </c>
    </row>
    <row r="166" spans="1:8" x14ac:dyDescent="0.35">
      <c r="A166">
        <v>1053</v>
      </c>
      <c r="B166" t="s">
        <v>402</v>
      </c>
      <c r="C166" t="s">
        <v>61</v>
      </c>
      <c r="D166" t="s">
        <v>403</v>
      </c>
      <c r="E166" t="str">
        <f>RIGHT(Таблица2[[#This Row],[Дата рождения]],4)</f>
        <v>1988</v>
      </c>
      <c r="F166">
        <v>29</v>
      </c>
      <c r="G166" t="s">
        <v>63</v>
      </c>
      <c r="H166">
        <v>60878322</v>
      </c>
    </row>
    <row r="167" spans="1:8" x14ac:dyDescent="0.35">
      <c r="A167">
        <v>563</v>
      </c>
      <c r="B167" t="s">
        <v>404</v>
      </c>
      <c r="C167" t="s">
        <v>61</v>
      </c>
      <c r="D167" t="s">
        <v>405</v>
      </c>
      <c r="E167" t="str">
        <f>RIGHT(Таблица2[[#This Row],[Дата рождения]],4)</f>
        <v>1991</v>
      </c>
      <c r="F167">
        <v>27</v>
      </c>
      <c r="G167" t="s">
        <v>63</v>
      </c>
      <c r="H167">
        <v>42771970</v>
      </c>
    </row>
    <row r="168" spans="1:8" x14ac:dyDescent="0.35">
      <c r="A168">
        <v>773</v>
      </c>
      <c r="B168" t="s">
        <v>406</v>
      </c>
      <c r="C168" t="s">
        <v>61</v>
      </c>
      <c r="D168" t="s">
        <v>407</v>
      </c>
      <c r="E168" t="str">
        <f>RIGHT(Таблица2[[#This Row],[Дата рождения]],4)</f>
        <v>1985</v>
      </c>
      <c r="F168">
        <v>32</v>
      </c>
      <c r="G168" t="s">
        <v>229</v>
      </c>
      <c r="H168">
        <v>48701747</v>
      </c>
    </row>
    <row r="169" spans="1:8" x14ac:dyDescent="0.35">
      <c r="A169">
        <v>1577</v>
      </c>
      <c r="B169" t="s">
        <v>408</v>
      </c>
      <c r="C169" t="s">
        <v>61</v>
      </c>
      <c r="D169" t="s">
        <v>409</v>
      </c>
      <c r="E169" t="str">
        <f>RIGHT(Таблица2[[#This Row],[Дата рождения]],4)</f>
        <v>1995</v>
      </c>
      <c r="F169">
        <v>22</v>
      </c>
      <c r="G169" t="s">
        <v>63</v>
      </c>
      <c r="H169">
        <v>76782209</v>
      </c>
    </row>
    <row r="170" spans="1:8" x14ac:dyDescent="0.35">
      <c r="A170">
        <v>567</v>
      </c>
      <c r="B170" t="s">
        <v>410</v>
      </c>
      <c r="C170" t="s">
        <v>61</v>
      </c>
      <c r="D170" t="s">
        <v>411</v>
      </c>
      <c r="E170" t="str">
        <f>RIGHT(Таблица2[[#This Row],[Дата рождения]],4)</f>
        <v>1984</v>
      </c>
      <c r="F170">
        <v>33</v>
      </c>
      <c r="G170" t="s">
        <v>69</v>
      </c>
      <c r="H170">
        <v>73519792</v>
      </c>
    </row>
    <row r="171" spans="1:8" x14ac:dyDescent="0.35">
      <c r="A171">
        <v>1399</v>
      </c>
      <c r="B171" t="s">
        <v>412</v>
      </c>
      <c r="C171" t="s">
        <v>61</v>
      </c>
      <c r="D171" t="s">
        <v>413</v>
      </c>
      <c r="E171" t="str">
        <f>RIGHT(Таблица2[[#This Row],[Дата рождения]],4)</f>
        <v>1992</v>
      </c>
      <c r="F171">
        <v>25</v>
      </c>
      <c r="G171" t="s">
        <v>63</v>
      </c>
      <c r="H171">
        <v>96032140</v>
      </c>
    </row>
    <row r="172" spans="1:8" x14ac:dyDescent="0.35">
      <c r="A172">
        <v>1634</v>
      </c>
      <c r="B172" t="s">
        <v>414</v>
      </c>
      <c r="C172" t="s">
        <v>115</v>
      </c>
      <c r="D172" t="s">
        <v>415</v>
      </c>
      <c r="E172" t="str">
        <f>RIGHT(Таблица2[[#This Row],[Дата рождения]],4)</f>
        <v>1997</v>
      </c>
      <c r="F172">
        <v>20</v>
      </c>
      <c r="G172" t="s">
        <v>63</v>
      </c>
      <c r="H172">
        <v>94713714</v>
      </c>
    </row>
    <row r="173" spans="1:8" x14ac:dyDescent="0.35">
      <c r="A173">
        <v>138</v>
      </c>
      <c r="B173" t="s">
        <v>416</v>
      </c>
      <c r="C173" t="s">
        <v>115</v>
      </c>
      <c r="D173" t="s">
        <v>417</v>
      </c>
      <c r="E173" t="str">
        <f>RIGHT(Таблица2[[#This Row],[Дата рождения]],4)</f>
        <v>1975</v>
      </c>
      <c r="F173">
        <v>42</v>
      </c>
      <c r="G173" t="s">
        <v>146</v>
      </c>
      <c r="H173">
        <v>82768907</v>
      </c>
    </row>
    <row r="174" spans="1:8" x14ac:dyDescent="0.35">
      <c r="A174">
        <v>144</v>
      </c>
      <c r="B174" t="s">
        <v>418</v>
      </c>
      <c r="C174" t="s">
        <v>75</v>
      </c>
      <c r="D174" t="s">
        <v>419</v>
      </c>
      <c r="E174" t="str">
        <f>RIGHT(Таблица2[[#This Row],[Дата рождения]],4)</f>
        <v>1976</v>
      </c>
      <c r="F174">
        <v>42</v>
      </c>
      <c r="G174" t="s">
        <v>63</v>
      </c>
      <c r="H174">
        <v>88229720</v>
      </c>
    </row>
    <row r="175" spans="1:8" x14ac:dyDescent="0.35">
      <c r="A175">
        <v>914</v>
      </c>
      <c r="B175" t="s">
        <v>420</v>
      </c>
      <c r="C175" t="s">
        <v>75</v>
      </c>
      <c r="D175" t="s">
        <v>421</v>
      </c>
      <c r="E175" t="str">
        <f>RIGHT(Таблица2[[#This Row],[Дата рождения]],4)</f>
        <v>1989</v>
      </c>
      <c r="F175">
        <v>28</v>
      </c>
      <c r="G175" t="s">
        <v>63</v>
      </c>
      <c r="H175">
        <v>56445420</v>
      </c>
    </row>
    <row r="176" spans="1:8" x14ac:dyDescent="0.35">
      <c r="A176">
        <v>461</v>
      </c>
      <c r="B176" t="s">
        <v>422</v>
      </c>
      <c r="C176" t="s">
        <v>115</v>
      </c>
      <c r="D176" t="s">
        <v>423</v>
      </c>
      <c r="E176" t="str">
        <f>RIGHT(Таблица2[[#This Row],[Дата рождения]],4)</f>
        <v>1987</v>
      </c>
      <c r="F176">
        <v>30</v>
      </c>
      <c r="G176" t="s">
        <v>63</v>
      </c>
      <c r="H176">
        <v>8623671</v>
      </c>
    </row>
    <row r="177" spans="1:8" x14ac:dyDescent="0.35">
      <c r="A177">
        <v>675</v>
      </c>
      <c r="B177" t="s">
        <v>424</v>
      </c>
      <c r="C177" t="s">
        <v>61</v>
      </c>
      <c r="D177" t="s">
        <v>425</v>
      </c>
      <c r="E177" t="str">
        <f>RIGHT(Таблица2[[#This Row],[Дата рождения]],4)</f>
        <v>1987</v>
      </c>
      <c r="F177">
        <v>30</v>
      </c>
      <c r="G177" t="s">
        <v>426</v>
      </c>
      <c r="H177">
        <v>37385295</v>
      </c>
    </row>
    <row r="178" spans="1:8" x14ac:dyDescent="0.35">
      <c r="A178">
        <v>302</v>
      </c>
      <c r="B178" t="s">
        <v>427</v>
      </c>
      <c r="C178" t="s">
        <v>61</v>
      </c>
      <c r="D178" t="s">
        <v>428</v>
      </c>
      <c r="E178" t="str">
        <f>RIGHT(Таблица2[[#This Row],[Дата рождения]],4)</f>
        <v>1996</v>
      </c>
      <c r="F178">
        <v>21</v>
      </c>
      <c r="G178" t="s">
        <v>63</v>
      </c>
      <c r="H178">
        <v>32771606</v>
      </c>
    </row>
    <row r="179" spans="1:8" x14ac:dyDescent="0.35">
      <c r="A179">
        <v>266</v>
      </c>
      <c r="B179" t="s">
        <v>429</v>
      </c>
      <c r="C179" t="s">
        <v>75</v>
      </c>
      <c r="D179" t="s">
        <v>430</v>
      </c>
      <c r="E179" t="str">
        <f>RIGHT(Таблица2[[#This Row],[Дата рождения]],4)</f>
        <v>1983</v>
      </c>
      <c r="F179">
        <v>35</v>
      </c>
      <c r="G179" t="s">
        <v>63</v>
      </c>
      <c r="H179">
        <v>56792425</v>
      </c>
    </row>
    <row r="180" spans="1:8" x14ac:dyDescent="0.35">
      <c r="A180">
        <v>1707</v>
      </c>
      <c r="B180" t="s">
        <v>431</v>
      </c>
      <c r="C180" t="s">
        <v>61</v>
      </c>
      <c r="D180" t="s">
        <v>432</v>
      </c>
      <c r="E180" t="str">
        <f>RIGHT(Таблица2[[#This Row],[Дата рождения]],4)</f>
        <v>1981</v>
      </c>
      <c r="F180">
        <v>36</v>
      </c>
      <c r="G180" t="s">
        <v>63</v>
      </c>
      <c r="H180">
        <v>55693005</v>
      </c>
    </row>
    <row r="181" spans="1:8" x14ac:dyDescent="0.35">
      <c r="A181">
        <v>661</v>
      </c>
      <c r="B181" t="s">
        <v>433</v>
      </c>
      <c r="C181" t="s">
        <v>75</v>
      </c>
      <c r="D181" t="s">
        <v>434</v>
      </c>
      <c r="E181" t="str">
        <f>RIGHT(Таблица2[[#This Row],[Дата рождения]],4)</f>
        <v>1983</v>
      </c>
      <c r="F181">
        <v>34</v>
      </c>
      <c r="G181" t="s">
        <v>79</v>
      </c>
      <c r="H181">
        <v>82484365</v>
      </c>
    </row>
    <row r="182" spans="1:8" x14ac:dyDescent="0.35">
      <c r="A182">
        <v>114</v>
      </c>
      <c r="B182" t="s">
        <v>435</v>
      </c>
      <c r="C182" t="s">
        <v>61</v>
      </c>
      <c r="D182" t="s">
        <v>436</v>
      </c>
      <c r="E182" t="str">
        <f>RIGHT(Таблица2[[#This Row],[Дата рождения]],4)</f>
        <v>1994</v>
      </c>
      <c r="F182">
        <v>23</v>
      </c>
      <c r="G182" t="s">
        <v>63</v>
      </c>
      <c r="H182">
        <v>92697148</v>
      </c>
    </row>
    <row r="183" spans="1:8" x14ac:dyDescent="0.35">
      <c r="A183">
        <v>389</v>
      </c>
      <c r="B183" t="s">
        <v>437</v>
      </c>
      <c r="C183" t="s">
        <v>115</v>
      </c>
      <c r="D183" t="s">
        <v>438</v>
      </c>
      <c r="E183" t="str">
        <f>RIGHT(Таблица2[[#This Row],[Дата рождения]],4)</f>
        <v>1991</v>
      </c>
      <c r="F183">
        <v>26</v>
      </c>
      <c r="G183" t="s">
        <v>63</v>
      </c>
      <c r="H183">
        <v>57057755</v>
      </c>
    </row>
    <row r="184" spans="1:8" x14ac:dyDescent="0.35">
      <c r="A184">
        <v>76</v>
      </c>
      <c r="B184" t="s">
        <v>439</v>
      </c>
      <c r="C184" t="s">
        <v>75</v>
      </c>
      <c r="D184" t="s">
        <v>440</v>
      </c>
      <c r="E184" t="str">
        <f>RIGHT(Таблица2[[#This Row],[Дата рождения]],4)</f>
        <v>1989</v>
      </c>
      <c r="F184">
        <v>28</v>
      </c>
      <c r="G184" t="s">
        <v>63</v>
      </c>
      <c r="H184">
        <v>18522014</v>
      </c>
    </row>
    <row r="185" spans="1:8" x14ac:dyDescent="0.35">
      <c r="A185">
        <v>1389</v>
      </c>
      <c r="B185" t="s">
        <v>441</v>
      </c>
      <c r="C185" t="s">
        <v>61</v>
      </c>
      <c r="D185" t="s">
        <v>442</v>
      </c>
      <c r="E185" t="str">
        <f>RIGHT(Таблица2[[#This Row],[Дата рождения]],4)</f>
        <v>1989</v>
      </c>
      <c r="F185">
        <v>28</v>
      </c>
      <c r="G185" t="s">
        <v>109</v>
      </c>
      <c r="H185">
        <v>8966748</v>
      </c>
    </row>
    <row r="186" spans="1:8" x14ac:dyDescent="0.35">
      <c r="A186">
        <v>896</v>
      </c>
      <c r="B186" t="s">
        <v>443</v>
      </c>
      <c r="C186" t="s">
        <v>61</v>
      </c>
      <c r="D186" t="s">
        <v>444</v>
      </c>
      <c r="E186" t="str">
        <f>RIGHT(Таблица2[[#This Row],[Дата рождения]],4)</f>
        <v>1984</v>
      </c>
      <c r="F186">
        <v>33</v>
      </c>
      <c r="G186" t="s">
        <v>63</v>
      </c>
      <c r="H186">
        <v>1686686</v>
      </c>
    </row>
    <row r="187" spans="1:8" x14ac:dyDescent="0.35">
      <c r="A187">
        <v>815</v>
      </c>
      <c r="B187" t="s">
        <v>445</v>
      </c>
      <c r="C187" t="s">
        <v>61</v>
      </c>
      <c r="D187" t="s">
        <v>446</v>
      </c>
      <c r="E187" t="str">
        <f>RIGHT(Таблица2[[#This Row],[Дата рождения]],4)</f>
        <v>1982</v>
      </c>
      <c r="F187">
        <v>35</v>
      </c>
      <c r="G187" t="s">
        <v>63</v>
      </c>
      <c r="H187">
        <v>82827176</v>
      </c>
    </row>
    <row r="188" spans="1:8" x14ac:dyDescent="0.35">
      <c r="A188">
        <v>92</v>
      </c>
      <c r="B188" t="s">
        <v>447</v>
      </c>
      <c r="C188" t="s">
        <v>75</v>
      </c>
      <c r="D188" t="s">
        <v>448</v>
      </c>
      <c r="E188" t="str">
        <f>RIGHT(Таблица2[[#This Row],[Дата рождения]],4)</f>
        <v>1991</v>
      </c>
      <c r="F188">
        <v>26</v>
      </c>
      <c r="G188" t="s">
        <v>119</v>
      </c>
      <c r="H188">
        <v>12692923</v>
      </c>
    </row>
    <row r="189" spans="1:8" x14ac:dyDescent="0.35">
      <c r="A189">
        <v>1468</v>
      </c>
      <c r="B189" t="s">
        <v>449</v>
      </c>
      <c r="C189" t="s">
        <v>75</v>
      </c>
      <c r="D189" t="s">
        <v>450</v>
      </c>
      <c r="E189" t="str">
        <f>RIGHT(Таблица2[[#This Row],[Дата рождения]],4)</f>
        <v>1976</v>
      </c>
      <c r="F189">
        <v>41</v>
      </c>
      <c r="G189" t="s">
        <v>63</v>
      </c>
      <c r="H189">
        <v>88631523</v>
      </c>
    </row>
    <row r="190" spans="1:8" x14ac:dyDescent="0.35">
      <c r="A190">
        <v>541</v>
      </c>
      <c r="B190" t="s">
        <v>451</v>
      </c>
      <c r="C190" t="s">
        <v>75</v>
      </c>
      <c r="D190" t="s">
        <v>452</v>
      </c>
      <c r="E190" t="str">
        <f>RIGHT(Таблица2[[#This Row],[Дата рождения]],4)</f>
        <v>1994</v>
      </c>
      <c r="F190">
        <v>23</v>
      </c>
      <c r="G190" t="s">
        <v>63</v>
      </c>
      <c r="H190">
        <v>27056441</v>
      </c>
    </row>
    <row r="191" spans="1:8" x14ac:dyDescent="0.35">
      <c r="A191">
        <v>620</v>
      </c>
      <c r="B191" t="s">
        <v>453</v>
      </c>
      <c r="C191" t="s">
        <v>61</v>
      </c>
      <c r="D191" t="s">
        <v>454</v>
      </c>
      <c r="E191" t="str">
        <f>RIGHT(Таблица2[[#This Row],[Дата рождения]],4)</f>
        <v>1991</v>
      </c>
      <c r="F191">
        <v>26</v>
      </c>
      <c r="G191" t="s">
        <v>98</v>
      </c>
      <c r="H191">
        <v>78988771</v>
      </c>
    </row>
    <row r="192" spans="1:8" x14ac:dyDescent="0.35">
      <c r="A192">
        <v>66</v>
      </c>
      <c r="B192" t="s">
        <v>455</v>
      </c>
      <c r="C192" t="s">
        <v>61</v>
      </c>
      <c r="D192" t="s">
        <v>456</v>
      </c>
      <c r="E192" t="str">
        <f>RIGHT(Таблица2[[#This Row],[Дата рождения]],4)</f>
        <v>1988</v>
      </c>
      <c r="F192">
        <v>29</v>
      </c>
      <c r="G192" t="s">
        <v>63</v>
      </c>
      <c r="H192">
        <v>32269139</v>
      </c>
    </row>
    <row r="193" spans="1:8" x14ac:dyDescent="0.35">
      <c r="A193">
        <v>1660</v>
      </c>
      <c r="B193" t="s">
        <v>457</v>
      </c>
      <c r="C193" t="s">
        <v>75</v>
      </c>
      <c r="D193" t="s">
        <v>458</v>
      </c>
      <c r="E193" t="str">
        <f>RIGHT(Таблица2[[#This Row],[Дата рождения]],4)</f>
        <v>1986</v>
      </c>
      <c r="F193">
        <v>31</v>
      </c>
      <c r="G193" t="s">
        <v>63</v>
      </c>
      <c r="H193">
        <v>69892474</v>
      </c>
    </row>
    <row r="194" spans="1:8" x14ac:dyDescent="0.35">
      <c r="A194">
        <v>668</v>
      </c>
      <c r="B194" t="s">
        <v>459</v>
      </c>
      <c r="C194" t="s">
        <v>75</v>
      </c>
      <c r="D194" t="s">
        <v>460</v>
      </c>
      <c r="E194" t="str">
        <f>RIGHT(Таблица2[[#This Row],[Дата рождения]],4)</f>
        <v>1977</v>
      </c>
      <c r="F194">
        <v>40</v>
      </c>
      <c r="G194" t="s">
        <v>146</v>
      </c>
      <c r="H194">
        <v>94365514</v>
      </c>
    </row>
    <row r="195" spans="1:8" x14ac:dyDescent="0.35">
      <c r="A195">
        <v>953</v>
      </c>
      <c r="B195" t="s">
        <v>461</v>
      </c>
      <c r="C195" t="s">
        <v>75</v>
      </c>
      <c r="D195" t="s">
        <v>462</v>
      </c>
      <c r="E195" t="str">
        <f>RIGHT(Таблица2[[#This Row],[Дата рождения]],4)</f>
        <v>1995</v>
      </c>
      <c r="F195">
        <v>22</v>
      </c>
      <c r="G195" t="s">
        <v>63</v>
      </c>
      <c r="H195">
        <v>38333426</v>
      </c>
    </row>
    <row r="196" spans="1:8" x14ac:dyDescent="0.35">
      <c r="A196">
        <v>1108</v>
      </c>
      <c r="B196" t="s">
        <v>463</v>
      </c>
      <c r="C196" t="s">
        <v>115</v>
      </c>
      <c r="D196" t="s">
        <v>464</v>
      </c>
      <c r="E196" t="str">
        <f>RIGHT(Таблица2[[#This Row],[Дата рождения]],4)</f>
        <v>1993</v>
      </c>
      <c r="F196">
        <v>24</v>
      </c>
      <c r="G196" t="s">
        <v>63</v>
      </c>
      <c r="H196">
        <v>26958151</v>
      </c>
    </row>
    <row r="197" spans="1:8" x14ac:dyDescent="0.35">
      <c r="A197">
        <v>945</v>
      </c>
      <c r="B197" t="s">
        <v>465</v>
      </c>
      <c r="C197" t="s">
        <v>115</v>
      </c>
      <c r="D197" t="s">
        <v>466</v>
      </c>
      <c r="E197" t="str">
        <f>RIGHT(Таблица2[[#This Row],[Дата рождения]],4)</f>
        <v>1980</v>
      </c>
      <c r="F197">
        <v>38</v>
      </c>
      <c r="G197" t="s">
        <v>89</v>
      </c>
      <c r="H197">
        <v>41680124</v>
      </c>
    </row>
    <row r="198" spans="1:8" x14ac:dyDescent="0.35">
      <c r="A198">
        <v>993</v>
      </c>
      <c r="B198" t="s">
        <v>467</v>
      </c>
      <c r="C198" t="s">
        <v>115</v>
      </c>
      <c r="D198" t="s">
        <v>468</v>
      </c>
      <c r="E198" t="str">
        <f>RIGHT(Таблица2[[#This Row],[Дата рождения]],4)</f>
        <v>1986</v>
      </c>
      <c r="F198">
        <v>31</v>
      </c>
      <c r="G198" t="s">
        <v>63</v>
      </c>
      <c r="H198">
        <v>12792753</v>
      </c>
    </row>
    <row r="199" spans="1:8" x14ac:dyDescent="0.35">
      <c r="A199">
        <v>779</v>
      </c>
      <c r="B199" t="s">
        <v>469</v>
      </c>
      <c r="C199" t="s">
        <v>75</v>
      </c>
      <c r="D199" t="s">
        <v>470</v>
      </c>
      <c r="E199" t="str">
        <f>RIGHT(Таблица2[[#This Row],[Дата рождения]],4)</f>
        <v>1992</v>
      </c>
      <c r="F199">
        <v>25</v>
      </c>
      <c r="G199" t="s">
        <v>63</v>
      </c>
      <c r="H199">
        <v>1593923</v>
      </c>
    </row>
    <row r="200" spans="1:8" x14ac:dyDescent="0.35">
      <c r="A200">
        <v>400</v>
      </c>
      <c r="B200" t="s">
        <v>471</v>
      </c>
      <c r="C200" t="s">
        <v>61</v>
      </c>
      <c r="D200" t="s">
        <v>472</v>
      </c>
      <c r="E200" t="str">
        <f>RIGHT(Таблица2[[#This Row],[Дата рождения]],4)</f>
        <v>1994</v>
      </c>
      <c r="F200">
        <v>23</v>
      </c>
      <c r="G200" t="s">
        <v>63</v>
      </c>
      <c r="H200">
        <v>98512596</v>
      </c>
    </row>
    <row r="201" spans="1:8" x14ac:dyDescent="0.35">
      <c r="A201">
        <v>92</v>
      </c>
      <c r="B201" t="s">
        <v>473</v>
      </c>
      <c r="C201" t="s">
        <v>75</v>
      </c>
      <c r="D201" t="s">
        <v>474</v>
      </c>
      <c r="E201" t="str">
        <f>RIGHT(Таблица2[[#This Row],[Дата рождения]],4)</f>
        <v>1989</v>
      </c>
      <c r="F201">
        <v>29</v>
      </c>
      <c r="G201" t="s">
        <v>63</v>
      </c>
      <c r="H201">
        <v>80210154</v>
      </c>
    </row>
    <row r="202" spans="1:8" x14ac:dyDescent="0.35">
      <c r="A202">
        <v>1713</v>
      </c>
      <c r="B202" t="s">
        <v>475</v>
      </c>
      <c r="C202" t="s">
        <v>61</v>
      </c>
      <c r="D202" t="s">
        <v>476</v>
      </c>
      <c r="E202" t="str">
        <f>RIGHT(Таблица2[[#This Row],[Дата рождения]],4)</f>
        <v>1992</v>
      </c>
      <c r="F202">
        <v>25</v>
      </c>
      <c r="G202" t="s">
        <v>89</v>
      </c>
      <c r="H202">
        <v>86511602</v>
      </c>
    </row>
    <row r="203" spans="1:8" x14ac:dyDescent="0.35">
      <c r="A203">
        <v>405</v>
      </c>
      <c r="B203" t="s">
        <v>477</v>
      </c>
      <c r="C203" t="s">
        <v>75</v>
      </c>
      <c r="D203" t="s">
        <v>478</v>
      </c>
      <c r="E203" t="str">
        <f>RIGHT(Таблица2[[#This Row],[Дата рождения]],4)</f>
        <v>1996</v>
      </c>
      <c r="F203">
        <v>21</v>
      </c>
      <c r="G203" t="s">
        <v>63</v>
      </c>
      <c r="H203">
        <v>58335958</v>
      </c>
    </row>
    <row r="204" spans="1:8" x14ac:dyDescent="0.35">
      <c r="A204">
        <v>526</v>
      </c>
      <c r="B204" t="s">
        <v>479</v>
      </c>
      <c r="C204" t="s">
        <v>61</v>
      </c>
      <c r="D204" t="s">
        <v>480</v>
      </c>
      <c r="E204" t="str">
        <f>RIGHT(Таблица2[[#This Row],[Дата рождения]],4)</f>
        <v>1993</v>
      </c>
      <c r="F204">
        <v>24</v>
      </c>
      <c r="G204" t="s">
        <v>63</v>
      </c>
      <c r="H204">
        <v>70814142</v>
      </c>
    </row>
    <row r="205" spans="1:8" x14ac:dyDescent="0.35">
      <c r="A205">
        <v>1</v>
      </c>
      <c r="B205" t="s">
        <v>481</v>
      </c>
      <c r="C205" t="s">
        <v>61</v>
      </c>
      <c r="D205" t="s">
        <v>482</v>
      </c>
      <c r="E205" t="str">
        <f>RIGHT(Таблица2[[#This Row],[Дата рождения]],4)</f>
        <v>1993</v>
      </c>
      <c r="F205">
        <v>24</v>
      </c>
      <c r="G205" t="s">
        <v>109</v>
      </c>
      <c r="H205">
        <v>2313182</v>
      </c>
    </row>
    <row r="206" spans="1:8" x14ac:dyDescent="0.35">
      <c r="A206">
        <v>609</v>
      </c>
      <c r="B206" t="s">
        <v>483</v>
      </c>
      <c r="C206" t="s">
        <v>115</v>
      </c>
      <c r="D206" t="s">
        <v>484</v>
      </c>
      <c r="E206" t="str">
        <f>RIGHT(Таблица2[[#This Row],[Дата рождения]],4)</f>
        <v>1996</v>
      </c>
      <c r="F206">
        <v>21</v>
      </c>
      <c r="G206" t="s">
        <v>63</v>
      </c>
      <c r="H206">
        <v>66321608</v>
      </c>
    </row>
    <row r="207" spans="1:8" x14ac:dyDescent="0.35">
      <c r="A207">
        <v>531</v>
      </c>
      <c r="B207" t="s">
        <v>485</v>
      </c>
      <c r="C207" t="s">
        <v>115</v>
      </c>
      <c r="D207" t="s">
        <v>486</v>
      </c>
      <c r="E207" t="str">
        <f>RIGHT(Таблица2[[#This Row],[Дата рождения]],4)</f>
        <v>1995</v>
      </c>
      <c r="F207">
        <v>23</v>
      </c>
      <c r="G207" t="s">
        <v>63</v>
      </c>
      <c r="H207">
        <v>98534949</v>
      </c>
    </row>
    <row r="208" spans="1:8" x14ac:dyDescent="0.35">
      <c r="A208">
        <v>1703</v>
      </c>
      <c r="B208" t="s">
        <v>487</v>
      </c>
      <c r="C208" t="s">
        <v>61</v>
      </c>
      <c r="D208" t="s">
        <v>488</v>
      </c>
      <c r="E208" t="str">
        <f>RIGHT(Таблица2[[#This Row],[Дата рождения]],4)</f>
        <v>1983</v>
      </c>
      <c r="F208">
        <v>34</v>
      </c>
      <c r="G208" t="s">
        <v>63</v>
      </c>
      <c r="H208">
        <v>17304730</v>
      </c>
    </row>
    <row r="209" spans="1:8" x14ac:dyDescent="0.35">
      <c r="A209">
        <v>297</v>
      </c>
      <c r="B209" t="s">
        <v>489</v>
      </c>
      <c r="C209" t="s">
        <v>75</v>
      </c>
      <c r="D209" t="s">
        <v>490</v>
      </c>
      <c r="E209" t="str">
        <f>RIGHT(Таблица2[[#This Row],[Дата рождения]],4)</f>
        <v>1998</v>
      </c>
      <c r="F209">
        <v>19</v>
      </c>
      <c r="G209" t="s">
        <v>98</v>
      </c>
      <c r="H209">
        <v>10852117</v>
      </c>
    </row>
    <row r="210" spans="1:8" x14ac:dyDescent="0.35">
      <c r="A210">
        <v>656</v>
      </c>
      <c r="B210" t="s">
        <v>491</v>
      </c>
      <c r="C210" t="s">
        <v>61</v>
      </c>
      <c r="D210" t="s">
        <v>492</v>
      </c>
      <c r="E210" t="str">
        <f>RIGHT(Таблица2[[#This Row],[Дата рождения]],4)</f>
        <v>1979</v>
      </c>
      <c r="F210">
        <v>39</v>
      </c>
      <c r="G210" t="s">
        <v>493</v>
      </c>
      <c r="H210">
        <v>78940957</v>
      </c>
    </row>
    <row r="211" spans="1:8" x14ac:dyDescent="0.35">
      <c r="A211">
        <v>160</v>
      </c>
      <c r="B211" t="s">
        <v>494</v>
      </c>
      <c r="C211" t="s">
        <v>61</v>
      </c>
      <c r="D211" t="s">
        <v>495</v>
      </c>
      <c r="E211" t="str">
        <f>RIGHT(Таблица2[[#This Row],[Дата рождения]],4)</f>
        <v>1996</v>
      </c>
      <c r="F211">
        <v>21</v>
      </c>
      <c r="G211" t="s">
        <v>63</v>
      </c>
      <c r="H211">
        <v>23822415</v>
      </c>
    </row>
    <row r="212" spans="1:8" x14ac:dyDescent="0.35">
      <c r="A212">
        <v>1462</v>
      </c>
      <c r="B212" t="s">
        <v>496</v>
      </c>
      <c r="C212" t="s">
        <v>115</v>
      </c>
      <c r="D212" t="s">
        <v>497</v>
      </c>
      <c r="E212" t="str">
        <f>RIGHT(Таблица2[[#This Row],[Дата рождения]],4)</f>
        <v>1991</v>
      </c>
      <c r="F212">
        <v>26</v>
      </c>
      <c r="G212" t="s">
        <v>66</v>
      </c>
      <c r="H212">
        <v>63923970</v>
      </c>
    </row>
    <row r="213" spans="1:8" x14ac:dyDescent="0.35">
      <c r="A213">
        <v>136</v>
      </c>
      <c r="B213" t="s">
        <v>498</v>
      </c>
      <c r="C213" t="s">
        <v>61</v>
      </c>
      <c r="D213" t="s">
        <v>499</v>
      </c>
      <c r="E213" t="str">
        <f>RIGHT(Таблица2[[#This Row],[Дата рождения]],4)</f>
        <v>1995</v>
      </c>
      <c r="F213">
        <v>22</v>
      </c>
      <c r="G213" t="s">
        <v>63</v>
      </c>
      <c r="H213">
        <v>86224469</v>
      </c>
    </row>
    <row r="214" spans="1:8" x14ac:dyDescent="0.35">
      <c r="A214">
        <v>941</v>
      </c>
      <c r="B214" t="s">
        <v>500</v>
      </c>
      <c r="C214" t="s">
        <v>75</v>
      </c>
      <c r="D214" t="s">
        <v>501</v>
      </c>
      <c r="E214" t="str">
        <f>RIGHT(Таблица2[[#This Row],[Дата рождения]],4)</f>
        <v>1998</v>
      </c>
      <c r="F214">
        <v>19</v>
      </c>
      <c r="G214" t="s">
        <v>63</v>
      </c>
      <c r="H214">
        <v>11066079</v>
      </c>
    </row>
    <row r="215" spans="1:8" x14ac:dyDescent="0.35">
      <c r="A215">
        <v>495</v>
      </c>
      <c r="B215" t="s">
        <v>502</v>
      </c>
      <c r="C215" t="s">
        <v>61</v>
      </c>
      <c r="D215" t="s">
        <v>503</v>
      </c>
      <c r="E215" t="str">
        <f>RIGHT(Таблица2[[#This Row],[Дата рождения]],4)</f>
        <v>1974</v>
      </c>
      <c r="F215">
        <v>43</v>
      </c>
      <c r="G215" t="s">
        <v>63</v>
      </c>
      <c r="H215">
        <v>73270762</v>
      </c>
    </row>
    <row r="216" spans="1:8" x14ac:dyDescent="0.35">
      <c r="A216">
        <v>1060</v>
      </c>
      <c r="B216" t="s">
        <v>504</v>
      </c>
      <c r="C216" t="s">
        <v>61</v>
      </c>
      <c r="D216" t="s">
        <v>505</v>
      </c>
      <c r="E216" t="str">
        <f>RIGHT(Таблица2[[#This Row],[Дата рождения]],4)</f>
        <v>1994</v>
      </c>
      <c r="F216">
        <v>23</v>
      </c>
      <c r="G216" t="s">
        <v>69</v>
      </c>
      <c r="H216">
        <v>39782107</v>
      </c>
    </row>
    <row r="217" spans="1:8" x14ac:dyDescent="0.35">
      <c r="A217">
        <v>742</v>
      </c>
      <c r="B217" t="s">
        <v>506</v>
      </c>
      <c r="C217" t="s">
        <v>115</v>
      </c>
      <c r="D217" t="s">
        <v>507</v>
      </c>
      <c r="E217" t="str">
        <f>RIGHT(Таблица2[[#This Row],[Дата рождения]],4)</f>
        <v>1988</v>
      </c>
      <c r="F217">
        <v>29</v>
      </c>
      <c r="G217" t="s">
        <v>119</v>
      </c>
      <c r="H217">
        <v>44334488</v>
      </c>
    </row>
    <row r="218" spans="1:8" x14ac:dyDescent="0.35">
      <c r="A218">
        <v>190</v>
      </c>
      <c r="B218" t="s">
        <v>508</v>
      </c>
      <c r="C218" t="s">
        <v>75</v>
      </c>
      <c r="D218" t="s">
        <v>509</v>
      </c>
      <c r="E218" t="str">
        <f>RIGHT(Таблица2[[#This Row],[Дата рождения]],4)</f>
        <v>1991</v>
      </c>
      <c r="F218">
        <v>26</v>
      </c>
      <c r="G218" t="s">
        <v>119</v>
      </c>
      <c r="H218">
        <v>118177</v>
      </c>
    </row>
    <row r="219" spans="1:8" x14ac:dyDescent="0.35">
      <c r="A219">
        <v>1276</v>
      </c>
      <c r="B219" t="s">
        <v>510</v>
      </c>
      <c r="C219" t="s">
        <v>61</v>
      </c>
      <c r="D219" t="s">
        <v>511</v>
      </c>
      <c r="E219" t="str">
        <f>RIGHT(Таблица2[[#This Row],[Дата рождения]],4)</f>
        <v>1983</v>
      </c>
      <c r="F219">
        <v>34</v>
      </c>
      <c r="G219" t="s">
        <v>109</v>
      </c>
      <c r="H219">
        <v>35873794</v>
      </c>
    </row>
    <row r="220" spans="1:8" x14ac:dyDescent="0.35">
      <c r="A220">
        <v>1207</v>
      </c>
      <c r="B220" t="s">
        <v>512</v>
      </c>
      <c r="C220" t="s">
        <v>75</v>
      </c>
      <c r="D220" t="s">
        <v>513</v>
      </c>
      <c r="E220" t="str">
        <f>RIGHT(Таблица2[[#This Row],[Дата рождения]],4)</f>
        <v>1996</v>
      </c>
      <c r="F220">
        <v>21</v>
      </c>
      <c r="G220" t="s">
        <v>63</v>
      </c>
      <c r="H220">
        <v>38996978</v>
      </c>
    </row>
    <row r="221" spans="1:8" x14ac:dyDescent="0.35">
      <c r="A221">
        <v>1759</v>
      </c>
      <c r="B221" t="s">
        <v>514</v>
      </c>
      <c r="C221" t="s">
        <v>61</v>
      </c>
      <c r="D221" t="s">
        <v>515</v>
      </c>
      <c r="E221" t="str">
        <f>RIGHT(Таблица2[[#This Row],[Дата рождения]],4)</f>
        <v>1991</v>
      </c>
      <c r="F221">
        <v>26</v>
      </c>
      <c r="G221" t="s">
        <v>63</v>
      </c>
      <c r="H221">
        <v>68878301</v>
      </c>
    </row>
    <row r="222" spans="1:8" x14ac:dyDescent="0.35">
      <c r="A222">
        <v>947</v>
      </c>
      <c r="B222" t="s">
        <v>516</v>
      </c>
      <c r="C222" t="s">
        <v>61</v>
      </c>
      <c r="D222" t="s">
        <v>517</v>
      </c>
      <c r="E222" t="str">
        <f>RIGHT(Таблица2[[#This Row],[Дата рождения]],4)</f>
        <v>1994</v>
      </c>
      <c r="F222">
        <v>23</v>
      </c>
      <c r="G222" t="s">
        <v>63</v>
      </c>
      <c r="H222">
        <v>64494381</v>
      </c>
    </row>
    <row r="223" spans="1:8" x14ac:dyDescent="0.35">
      <c r="A223">
        <v>421</v>
      </c>
      <c r="B223" t="s">
        <v>518</v>
      </c>
      <c r="C223" t="s">
        <v>115</v>
      </c>
      <c r="D223" t="s">
        <v>519</v>
      </c>
      <c r="E223" t="str">
        <f>RIGHT(Таблица2[[#This Row],[Дата рождения]],4)</f>
        <v>1989</v>
      </c>
      <c r="F223">
        <v>28</v>
      </c>
      <c r="G223" t="s">
        <v>63</v>
      </c>
      <c r="H223">
        <v>66272068</v>
      </c>
    </row>
    <row r="224" spans="1:8" x14ac:dyDescent="0.35">
      <c r="A224">
        <v>779</v>
      </c>
      <c r="B224" t="s">
        <v>520</v>
      </c>
      <c r="C224" t="s">
        <v>61</v>
      </c>
      <c r="D224" t="s">
        <v>521</v>
      </c>
      <c r="E224" t="str">
        <f>RIGHT(Таблица2[[#This Row],[Дата рождения]],4)</f>
        <v>1981</v>
      </c>
      <c r="F224">
        <v>36</v>
      </c>
      <c r="G224" t="s">
        <v>63</v>
      </c>
      <c r="H224">
        <v>45848150</v>
      </c>
    </row>
    <row r="225" spans="1:8" x14ac:dyDescent="0.35">
      <c r="A225">
        <v>324</v>
      </c>
      <c r="B225" t="s">
        <v>522</v>
      </c>
      <c r="C225" t="s">
        <v>115</v>
      </c>
      <c r="D225" t="s">
        <v>523</v>
      </c>
      <c r="E225" t="str">
        <f>RIGHT(Таблица2[[#This Row],[Дата рождения]],4)</f>
        <v>1991</v>
      </c>
      <c r="F225">
        <v>26</v>
      </c>
      <c r="G225" t="s">
        <v>63</v>
      </c>
      <c r="H225">
        <v>13801797</v>
      </c>
    </row>
    <row r="226" spans="1:8" x14ac:dyDescent="0.35">
      <c r="A226">
        <v>404</v>
      </c>
      <c r="B226" t="s">
        <v>524</v>
      </c>
      <c r="C226" t="s">
        <v>75</v>
      </c>
      <c r="D226" t="s">
        <v>525</v>
      </c>
      <c r="E226" t="str">
        <f>RIGHT(Таблица2[[#This Row],[Дата рождения]],4)</f>
        <v>1984</v>
      </c>
      <c r="F226">
        <v>33</v>
      </c>
      <c r="G226" t="s">
        <v>89</v>
      </c>
      <c r="H226">
        <v>18440874</v>
      </c>
    </row>
    <row r="227" spans="1:8" x14ac:dyDescent="0.35">
      <c r="A227">
        <v>215</v>
      </c>
      <c r="B227" t="s">
        <v>526</v>
      </c>
      <c r="C227" t="s">
        <v>61</v>
      </c>
      <c r="D227" t="s">
        <v>527</v>
      </c>
      <c r="E227" t="str">
        <f>RIGHT(Таблица2[[#This Row],[Дата рождения]],4)</f>
        <v>1990</v>
      </c>
      <c r="F227">
        <v>27</v>
      </c>
      <c r="G227" t="s">
        <v>63</v>
      </c>
      <c r="H227">
        <v>14641251</v>
      </c>
    </row>
    <row r="228" spans="1:8" x14ac:dyDescent="0.35">
      <c r="A228">
        <v>1272</v>
      </c>
      <c r="B228" t="s">
        <v>528</v>
      </c>
      <c r="C228" t="s">
        <v>61</v>
      </c>
      <c r="D228" t="s">
        <v>529</v>
      </c>
      <c r="E228" t="str">
        <f>RIGHT(Таблица2[[#This Row],[Дата рождения]],4)</f>
        <v>1983</v>
      </c>
      <c r="F228">
        <v>34</v>
      </c>
      <c r="G228" t="s">
        <v>63</v>
      </c>
      <c r="H228">
        <v>33279102</v>
      </c>
    </row>
    <row r="229" spans="1:8" x14ac:dyDescent="0.35">
      <c r="A229">
        <v>146</v>
      </c>
      <c r="B229" t="s">
        <v>530</v>
      </c>
      <c r="C229" t="s">
        <v>61</v>
      </c>
      <c r="D229" t="s">
        <v>531</v>
      </c>
      <c r="E229" t="str">
        <f>RIGHT(Таблица2[[#This Row],[Дата рождения]],4)</f>
        <v>1981</v>
      </c>
      <c r="F229">
        <v>36</v>
      </c>
      <c r="G229" t="s">
        <v>66</v>
      </c>
      <c r="H229">
        <v>15825192</v>
      </c>
    </row>
    <row r="230" spans="1:8" x14ac:dyDescent="0.35">
      <c r="A230">
        <v>1551</v>
      </c>
      <c r="B230" t="s">
        <v>532</v>
      </c>
      <c r="C230" t="s">
        <v>61</v>
      </c>
      <c r="D230" t="s">
        <v>533</v>
      </c>
      <c r="E230" t="str">
        <f>RIGHT(Таблица2[[#This Row],[Дата рождения]],4)</f>
        <v>1990</v>
      </c>
      <c r="F230">
        <v>27</v>
      </c>
      <c r="G230" t="s">
        <v>63</v>
      </c>
      <c r="H230">
        <v>58577849</v>
      </c>
    </row>
    <row r="231" spans="1:8" x14ac:dyDescent="0.35">
      <c r="A231">
        <v>392</v>
      </c>
      <c r="B231" t="s">
        <v>534</v>
      </c>
      <c r="C231" t="s">
        <v>75</v>
      </c>
      <c r="D231" t="s">
        <v>535</v>
      </c>
      <c r="E231" t="str">
        <f>RIGHT(Таблица2[[#This Row],[Дата рождения]],4)</f>
        <v>1984</v>
      </c>
      <c r="F231">
        <v>33</v>
      </c>
      <c r="G231" t="s">
        <v>119</v>
      </c>
      <c r="H231">
        <v>6548726</v>
      </c>
    </row>
    <row r="232" spans="1:8" x14ac:dyDescent="0.35">
      <c r="A232">
        <v>845</v>
      </c>
      <c r="B232" t="s">
        <v>536</v>
      </c>
      <c r="C232" t="s">
        <v>61</v>
      </c>
      <c r="D232" t="s">
        <v>537</v>
      </c>
      <c r="E232" t="str">
        <f>RIGHT(Таблица2[[#This Row],[Дата рождения]],4)</f>
        <v>1992</v>
      </c>
      <c r="F232">
        <v>25</v>
      </c>
      <c r="G232" t="s">
        <v>63</v>
      </c>
      <c r="H232">
        <v>76754366</v>
      </c>
    </row>
    <row r="233" spans="1:8" x14ac:dyDescent="0.35">
      <c r="A233">
        <v>135</v>
      </c>
      <c r="B233" t="s">
        <v>538</v>
      </c>
      <c r="C233" t="s">
        <v>61</v>
      </c>
      <c r="D233" t="s">
        <v>539</v>
      </c>
      <c r="E233" t="str">
        <f>RIGHT(Таблица2[[#This Row],[Дата рождения]],4)</f>
        <v>1995</v>
      </c>
      <c r="F233">
        <v>22</v>
      </c>
      <c r="G233" t="s">
        <v>63</v>
      </c>
      <c r="H233">
        <v>28558181</v>
      </c>
    </row>
    <row r="234" spans="1:8" x14ac:dyDescent="0.35">
      <c r="A234">
        <v>650</v>
      </c>
      <c r="B234" t="s">
        <v>540</v>
      </c>
      <c r="C234" t="s">
        <v>61</v>
      </c>
      <c r="D234" t="s">
        <v>196</v>
      </c>
      <c r="E234" t="str">
        <f>RIGHT(Таблица2[[#This Row],[Дата рождения]],4)</f>
        <v>1990</v>
      </c>
      <c r="F234">
        <v>27</v>
      </c>
      <c r="G234" t="s">
        <v>63</v>
      </c>
      <c r="H234">
        <v>60203475</v>
      </c>
    </row>
    <row r="235" spans="1:8" x14ac:dyDescent="0.35">
      <c r="A235">
        <v>1167</v>
      </c>
      <c r="B235" t="s">
        <v>541</v>
      </c>
      <c r="C235" t="s">
        <v>115</v>
      </c>
      <c r="D235" t="s">
        <v>542</v>
      </c>
      <c r="E235" t="str">
        <f>RIGHT(Таблица2[[#This Row],[Дата рождения]],4)</f>
        <v>1980</v>
      </c>
      <c r="F235">
        <v>37</v>
      </c>
      <c r="G235" t="s">
        <v>66</v>
      </c>
      <c r="H235">
        <v>20440475</v>
      </c>
    </row>
    <row r="236" spans="1:8" x14ac:dyDescent="0.35">
      <c r="A236">
        <v>22</v>
      </c>
      <c r="B236" t="s">
        <v>543</v>
      </c>
      <c r="C236" t="s">
        <v>75</v>
      </c>
      <c r="D236" t="s">
        <v>544</v>
      </c>
      <c r="E236" t="str">
        <f>RIGHT(Таблица2[[#This Row],[Дата рождения]],4)</f>
        <v>1992</v>
      </c>
      <c r="F236">
        <v>25</v>
      </c>
      <c r="G236" t="s">
        <v>63</v>
      </c>
      <c r="H236">
        <v>51976590</v>
      </c>
    </row>
    <row r="237" spans="1:8" x14ac:dyDescent="0.35">
      <c r="A237">
        <v>296</v>
      </c>
      <c r="B237" t="s">
        <v>545</v>
      </c>
      <c r="C237" t="s">
        <v>61</v>
      </c>
      <c r="D237" t="s">
        <v>546</v>
      </c>
      <c r="E237" t="str">
        <f>RIGHT(Таблица2[[#This Row],[Дата рождения]],4)</f>
        <v>1987</v>
      </c>
      <c r="F237">
        <v>31</v>
      </c>
      <c r="G237" t="s">
        <v>89</v>
      </c>
      <c r="H237">
        <v>53700399</v>
      </c>
    </row>
    <row r="238" spans="1:8" x14ac:dyDescent="0.35">
      <c r="A238">
        <v>406</v>
      </c>
      <c r="B238" t="s">
        <v>547</v>
      </c>
      <c r="C238" t="s">
        <v>75</v>
      </c>
      <c r="D238" t="s">
        <v>548</v>
      </c>
      <c r="E238" t="str">
        <f>RIGHT(Таблица2[[#This Row],[Дата рождения]],4)</f>
        <v>1990</v>
      </c>
      <c r="F238">
        <v>28</v>
      </c>
      <c r="G238" t="s">
        <v>63</v>
      </c>
      <c r="H238">
        <v>27151510</v>
      </c>
    </row>
    <row r="239" spans="1:8" x14ac:dyDescent="0.35">
      <c r="A239">
        <v>120</v>
      </c>
      <c r="B239" t="s">
        <v>549</v>
      </c>
      <c r="C239" t="s">
        <v>115</v>
      </c>
      <c r="D239" t="s">
        <v>550</v>
      </c>
      <c r="E239" t="str">
        <f>RIGHT(Таблица2[[#This Row],[Дата рождения]],4)</f>
        <v>1981</v>
      </c>
      <c r="F239">
        <v>36</v>
      </c>
      <c r="G239" t="s">
        <v>79</v>
      </c>
      <c r="H239">
        <v>62675656</v>
      </c>
    </row>
    <row r="240" spans="1:8" x14ac:dyDescent="0.35">
      <c r="A240">
        <v>1728</v>
      </c>
      <c r="B240" t="s">
        <v>551</v>
      </c>
      <c r="C240" t="s">
        <v>61</v>
      </c>
      <c r="D240" t="s">
        <v>552</v>
      </c>
      <c r="E240" t="str">
        <f>RIGHT(Таблица2[[#This Row],[Дата рождения]],4)</f>
        <v>1991</v>
      </c>
      <c r="F240">
        <v>26</v>
      </c>
      <c r="G240" t="s">
        <v>89</v>
      </c>
      <c r="H240">
        <v>38163007</v>
      </c>
    </row>
    <row r="241" spans="1:8" x14ac:dyDescent="0.35">
      <c r="A241">
        <v>480</v>
      </c>
      <c r="B241" t="s">
        <v>553</v>
      </c>
      <c r="C241" t="s">
        <v>61</v>
      </c>
      <c r="D241" t="s">
        <v>554</v>
      </c>
      <c r="E241" t="str">
        <f>RIGHT(Таблица2[[#This Row],[Дата рождения]],4)</f>
        <v>1985</v>
      </c>
      <c r="F241">
        <v>33</v>
      </c>
      <c r="G241" t="s">
        <v>89</v>
      </c>
      <c r="H241">
        <v>43756571</v>
      </c>
    </row>
    <row r="242" spans="1:8" x14ac:dyDescent="0.35">
      <c r="A242">
        <v>474</v>
      </c>
      <c r="B242" t="s">
        <v>555</v>
      </c>
      <c r="C242" t="s">
        <v>61</v>
      </c>
      <c r="D242" t="s">
        <v>556</v>
      </c>
      <c r="E242" t="str">
        <f>RIGHT(Таблица2[[#This Row],[Дата рождения]],4)</f>
        <v>1990</v>
      </c>
      <c r="F242">
        <v>27</v>
      </c>
      <c r="G242" t="s">
        <v>63</v>
      </c>
      <c r="H242">
        <v>86127748</v>
      </c>
    </row>
    <row r="243" spans="1:8" x14ac:dyDescent="0.35">
      <c r="A243">
        <v>1641</v>
      </c>
      <c r="B243" t="s">
        <v>557</v>
      </c>
      <c r="C243" t="s">
        <v>61</v>
      </c>
      <c r="D243" t="s">
        <v>558</v>
      </c>
      <c r="E243" t="str">
        <f>RIGHT(Таблица2[[#This Row],[Дата рождения]],4)</f>
        <v>1982</v>
      </c>
      <c r="F243">
        <v>35</v>
      </c>
      <c r="G243" t="s">
        <v>146</v>
      </c>
      <c r="H243">
        <v>17618667</v>
      </c>
    </row>
    <row r="244" spans="1:8" x14ac:dyDescent="0.35">
      <c r="A244">
        <v>1471</v>
      </c>
      <c r="B244" t="s">
        <v>559</v>
      </c>
      <c r="C244" t="s">
        <v>75</v>
      </c>
      <c r="D244" t="s">
        <v>560</v>
      </c>
      <c r="E244" t="str">
        <f>RIGHT(Таблица2[[#This Row],[Дата рождения]],4)</f>
        <v>1990</v>
      </c>
      <c r="F244">
        <v>27</v>
      </c>
      <c r="G244" t="s">
        <v>63</v>
      </c>
      <c r="H244">
        <v>39334271</v>
      </c>
    </row>
    <row r="245" spans="1:8" x14ac:dyDescent="0.35">
      <c r="A245">
        <v>647</v>
      </c>
      <c r="B245" t="s">
        <v>561</v>
      </c>
      <c r="C245" t="s">
        <v>61</v>
      </c>
      <c r="D245" t="s">
        <v>562</v>
      </c>
      <c r="E245" t="str">
        <f>RIGHT(Таблица2[[#This Row],[Дата рождения]],4)</f>
        <v>1991</v>
      </c>
      <c r="F245">
        <v>26</v>
      </c>
      <c r="G245" t="s">
        <v>63</v>
      </c>
      <c r="H245">
        <v>1318043</v>
      </c>
    </row>
    <row r="246" spans="1:8" x14ac:dyDescent="0.35">
      <c r="A246">
        <v>85</v>
      </c>
      <c r="B246" t="s">
        <v>563</v>
      </c>
      <c r="C246" t="s">
        <v>61</v>
      </c>
      <c r="D246" t="s">
        <v>564</v>
      </c>
      <c r="E246" t="str">
        <f>RIGHT(Таблица2[[#This Row],[Дата рождения]],4)</f>
        <v>1978</v>
      </c>
      <c r="F246">
        <v>39</v>
      </c>
      <c r="G246" t="s">
        <v>63</v>
      </c>
      <c r="H246">
        <v>99858877</v>
      </c>
    </row>
    <row r="247" spans="1:8" x14ac:dyDescent="0.35">
      <c r="A247">
        <v>1120</v>
      </c>
      <c r="B247" t="s">
        <v>565</v>
      </c>
      <c r="C247" t="s">
        <v>75</v>
      </c>
      <c r="D247" t="s">
        <v>566</v>
      </c>
      <c r="E247" t="str">
        <f>RIGHT(Таблица2[[#This Row],[Дата рождения]],4)</f>
        <v>1984</v>
      </c>
      <c r="F247">
        <v>33</v>
      </c>
      <c r="G247" t="s">
        <v>109</v>
      </c>
      <c r="H247">
        <v>37750174</v>
      </c>
    </row>
    <row r="248" spans="1:8" x14ac:dyDescent="0.35">
      <c r="A248">
        <v>602</v>
      </c>
      <c r="B248" t="s">
        <v>567</v>
      </c>
      <c r="C248" t="s">
        <v>61</v>
      </c>
      <c r="D248" t="s">
        <v>568</v>
      </c>
      <c r="E248" t="str">
        <f>RIGHT(Таблица2[[#This Row],[Дата рождения]],4)</f>
        <v>1991</v>
      </c>
      <c r="F248">
        <v>26</v>
      </c>
      <c r="G248" t="s">
        <v>63</v>
      </c>
      <c r="H248">
        <v>15952912</v>
      </c>
    </row>
    <row r="249" spans="1:8" x14ac:dyDescent="0.35">
      <c r="A249">
        <v>287</v>
      </c>
      <c r="B249" t="s">
        <v>569</v>
      </c>
      <c r="C249" t="s">
        <v>115</v>
      </c>
      <c r="D249" t="s">
        <v>570</v>
      </c>
      <c r="E249" t="str">
        <f>RIGHT(Таблица2[[#This Row],[Дата рождения]],4)</f>
        <v>1992</v>
      </c>
      <c r="F249">
        <v>25</v>
      </c>
      <c r="G249" t="s">
        <v>63</v>
      </c>
      <c r="H249">
        <v>91756394</v>
      </c>
    </row>
    <row r="250" spans="1:8" x14ac:dyDescent="0.35">
      <c r="A250">
        <v>800</v>
      </c>
      <c r="B250" t="s">
        <v>571</v>
      </c>
      <c r="C250" t="s">
        <v>75</v>
      </c>
      <c r="D250" t="s">
        <v>513</v>
      </c>
      <c r="E250" t="str">
        <f>RIGHT(Таблица2[[#This Row],[Дата рождения]],4)</f>
        <v>1996</v>
      </c>
      <c r="F250">
        <v>21</v>
      </c>
      <c r="G250" t="s">
        <v>63</v>
      </c>
      <c r="H250">
        <v>78845090</v>
      </c>
    </row>
    <row r="251" spans="1:8" x14ac:dyDescent="0.35">
      <c r="A251">
        <v>946</v>
      </c>
      <c r="B251" t="s">
        <v>465</v>
      </c>
      <c r="C251" t="s">
        <v>115</v>
      </c>
      <c r="D251" t="s">
        <v>466</v>
      </c>
      <c r="E251" t="str">
        <f>RIGHT(Таблица2[[#This Row],[Дата рождения]],4)</f>
        <v>1980</v>
      </c>
      <c r="F251">
        <v>38</v>
      </c>
      <c r="G251" t="s">
        <v>89</v>
      </c>
      <c r="H251">
        <v>58737181</v>
      </c>
    </row>
    <row r="252" spans="1:8" x14ac:dyDescent="0.35">
      <c r="A252">
        <v>916</v>
      </c>
      <c r="B252" t="s">
        <v>572</v>
      </c>
      <c r="C252" t="s">
        <v>75</v>
      </c>
      <c r="D252" t="s">
        <v>573</v>
      </c>
      <c r="E252" t="str">
        <f>RIGHT(Таблица2[[#This Row],[Дата рождения]],4)</f>
        <v>1981</v>
      </c>
      <c r="F252">
        <v>36</v>
      </c>
      <c r="G252" t="s">
        <v>146</v>
      </c>
      <c r="H252">
        <v>46769166</v>
      </c>
    </row>
    <row r="253" spans="1:8" x14ac:dyDescent="0.35">
      <c r="A253">
        <v>362</v>
      </c>
      <c r="B253" t="s">
        <v>574</v>
      </c>
      <c r="C253" t="s">
        <v>61</v>
      </c>
      <c r="D253" t="s">
        <v>575</v>
      </c>
      <c r="E253" t="str">
        <f>RIGHT(Таблица2[[#This Row],[Дата рождения]],4)</f>
        <v>1989</v>
      </c>
      <c r="F253">
        <v>28</v>
      </c>
      <c r="G253" t="s">
        <v>63</v>
      </c>
      <c r="H253">
        <v>92215447</v>
      </c>
    </row>
    <row r="254" spans="1:8" x14ac:dyDescent="0.35">
      <c r="A254">
        <v>427</v>
      </c>
      <c r="B254" t="s">
        <v>576</v>
      </c>
      <c r="C254" t="s">
        <v>61</v>
      </c>
      <c r="D254" t="s">
        <v>577</v>
      </c>
      <c r="E254" t="str">
        <f>RIGHT(Таблица2[[#This Row],[Дата рождения]],4)</f>
        <v>1987</v>
      </c>
      <c r="F254">
        <v>30</v>
      </c>
      <c r="G254" t="s">
        <v>63</v>
      </c>
      <c r="H254">
        <v>7876016</v>
      </c>
    </row>
    <row r="255" spans="1:8" x14ac:dyDescent="0.35">
      <c r="A255">
        <v>347</v>
      </c>
      <c r="B255" t="s">
        <v>578</v>
      </c>
      <c r="C255" t="s">
        <v>75</v>
      </c>
      <c r="D255" t="s">
        <v>579</v>
      </c>
      <c r="E255" t="str">
        <f>RIGHT(Таблица2[[#This Row],[Дата рождения]],4)</f>
        <v>1986</v>
      </c>
      <c r="F255">
        <v>31</v>
      </c>
      <c r="G255" t="s">
        <v>89</v>
      </c>
      <c r="H255">
        <v>28686914</v>
      </c>
    </row>
    <row r="256" spans="1:8" x14ac:dyDescent="0.35">
      <c r="A256">
        <v>1791</v>
      </c>
      <c r="B256" t="s">
        <v>580</v>
      </c>
      <c r="C256" t="s">
        <v>61</v>
      </c>
      <c r="D256" t="s">
        <v>581</v>
      </c>
      <c r="E256" t="str">
        <f>RIGHT(Таблица2[[#This Row],[Дата рождения]],4)</f>
        <v>1973</v>
      </c>
      <c r="F256">
        <v>44</v>
      </c>
      <c r="G256" t="s">
        <v>109</v>
      </c>
      <c r="H256">
        <v>44022098</v>
      </c>
    </row>
    <row r="257" spans="1:8" x14ac:dyDescent="0.35">
      <c r="A257">
        <v>1598</v>
      </c>
      <c r="B257" t="s">
        <v>582</v>
      </c>
      <c r="C257" t="s">
        <v>61</v>
      </c>
      <c r="D257" t="s">
        <v>583</v>
      </c>
      <c r="E257" t="str">
        <f>RIGHT(Таблица2[[#This Row],[Дата рождения]],4)</f>
        <v>1993</v>
      </c>
      <c r="F257">
        <v>24</v>
      </c>
      <c r="G257" t="s">
        <v>66</v>
      </c>
      <c r="H257">
        <v>70939152</v>
      </c>
    </row>
    <row r="258" spans="1:8" x14ac:dyDescent="0.35">
      <c r="A258">
        <v>629</v>
      </c>
      <c r="B258" t="s">
        <v>584</v>
      </c>
      <c r="C258" t="s">
        <v>61</v>
      </c>
      <c r="D258" t="s">
        <v>585</v>
      </c>
      <c r="E258" t="str">
        <f>RIGHT(Таблица2[[#This Row],[Дата рождения]],4)</f>
        <v>1989</v>
      </c>
      <c r="F258">
        <v>28</v>
      </c>
      <c r="G258" t="s">
        <v>586</v>
      </c>
      <c r="H258">
        <v>32201341</v>
      </c>
    </row>
    <row r="259" spans="1:8" x14ac:dyDescent="0.35">
      <c r="A259">
        <v>476</v>
      </c>
      <c r="B259" t="s">
        <v>587</v>
      </c>
      <c r="C259" t="s">
        <v>75</v>
      </c>
      <c r="D259" t="s">
        <v>588</v>
      </c>
      <c r="E259" t="str">
        <f>RIGHT(Таблица2[[#This Row],[Дата рождения]],4)</f>
        <v>1994</v>
      </c>
      <c r="F259">
        <v>24</v>
      </c>
      <c r="G259" t="s">
        <v>63</v>
      </c>
      <c r="H259">
        <v>51722285</v>
      </c>
    </row>
    <row r="260" spans="1:8" x14ac:dyDescent="0.35">
      <c r="A260">
        <v>1355</v>
      </c>
      <c r="B260" t="s">
        <v>589</v>
      </c>
      <c r="C260" t="s">
        <v>75</v>
      </c>
      <c r="D260" t="s">
        <v>590</v>
      </c>
      <c r="E260" t="str">
        <f>RIGHT(Таблица2[[#This Row],[Дата рождения]],4)</f>
        <v>1980</v>
      </c>
      <c r="F260">
        <v>37</v>
      </c>
      <c r="G260" t="s">
        <v>63</v>
      </c>
      <c r="H260">
        <v>62578153</v>
      </c>
    </row>
    <row r="261" spans="1:8" x14ac:dyDescent="0.35">
      <c r="A261">
        <v>772</v>
      </c>
      <c r="B261" t="s">
        <v>591</v>
      </c>
      <c r="C261" t="s">
        <v>61</v>
      </c>
      <c r="D261" t="s">
        <v>592</v>
      </c>
      <c r="E261" t="str">
        <f>RIGHT(Таблица2[[#This Row],[Дата рождения]],4)</f>
        <v>1987</v>
      </c>
      <c r="F261">
        <v>30</v>
      </c>
      <c r="G261" t="s">
        <v>109</v>
      </c>
      <c r="H261">
        <v>96168557</v>
      </c>
    </row>
    <row r="262" spans="1:8" x14ac:dyDescent="0.35">
      <c r="A262">
        <v>189</v>
      </c>
      <c r="B262" t="s">
        <v>593</v>
      </c>
      <c r="C262" t="s">
        <v>61</v>
      </c>
      <c r="D262" t="s">
        <v>594</v>
      </c>
      <c r="E262" t="str">
        <f>RIGHT(Таблица2[[#This Row],[Дата рождения]],4)</f>
        <v>1979</v>
      </c>
      <c r="F262">
        <v>38</v>
      </c>
      <c r="G262" t="s">
        <v>63</v>
      </c>
      <c r="H262">
        <v>93300534</v>
      </c>
    </row>
    <row r="263" spans="1:8" x14ac:dyDescent="0.35">
      <c r="A263">
        <v>1687</v>
      </c>
      <c r="B263" t="s">
        <v>595</v>
      </c>
      <c r="C263" t="s">
        <v>75</v>
      </c>
      <c r="D263" t="s">
        <v>596</v>
      </c>
      <c r="E263" t="str">
        <f>RIGHT(Таблица2[[#This Row],[Дата рождения]],4)</f>
        <v>1976</v>
      </c>
      <c r="F263">
        <v>42</v>
      </c>
      <c r="G263" t="s">
        <v>119</v>
      </c>
      <c r="H263">
        <v>27745010</v>
      </c>
    </row>
    <row r="264" spans="1:8" x14ac:dyDescent="0.35">
      <c r="A264">
        <v>1322</v>
      </c>
      <c r="B264" t="s">
        <v>597</v>
      </c>
      <c r="C264" t="s">
        <v>115</v>
      </c>
      <c r="D264" t="s">
        <v>598</v>
      </c>
      <c r="E264" t="str">
        <f>RIGHT(Таблица2[[#This Row],[Дата рождения]],4)</f>
        <v>1981</v>
      </c>
      <c r="F264">
        <v>36</v>
      </c>
      <c r="G264" t="s">
        <v>89</v>
      </c>
      <c r="H264">
        <v>49161653</v>
      </c>
    </row>
    <row r="265" spans="1:8" x14ac:dyDescent="0.35">
      <c r="A265">
        <v>267</v>
      </c>
      <c r="B265" t="s">
        <v>599</v>
      </c>
      <c r="C265" t="s">
        <v>61</v>
      </c>
      <c r="D265" t="s">
        <v>600</v>
      </c>
      <c r="E265" t="str">
        <f>RIGHT(Таблица2[[#This Row],[Дата рождения]],4)</f>
        <v>1997</v>
      </c>
      <c r="F265">
        <v>20</v>
      </c>
      <c r="G265" t="s">
        <v>63</v>
      </c>
      <c r="H265">
        <v>41272969</v>
      </c>
    </row>
    <row r="266" spans="1:8" x14ac:dyDescent="0.35">
      <c r="A266">
        <v>1337</v>
      </c>
      <c r="B266" t="s">
        <v>601</v>
      </c>
      <c r="C266" t="s">
        <v>75</v>
      </c>
      <c r="D266" t="s">
        <v>602</v>
      </c>
      <c r="E266" t="str">
        <f>RIGHT(Таблица2[[#This Row],[Дата рождения]],4)</f>
        <v>1980</v>
      </c>
      <c r="F266">
        <v>37</v>
      </c>
      <c r="G266" t="s">
        <v>89</v>
      </c>
      <c r="H266">
        <v>12736021</v>
      </c>
    </row>
    <row r="267" spans="1:8" x14ac:dyDescent="0.35">
      <c r="A267">
        <v>99</v>
      </c>
      <c r="B267" t="s">
        <v>603</v>
      </c>
      <c r="C267" t="s">
        <v>61</v>
      </c>
      <c r="D267" t="s">
        <v>604</v>
      </c>
      <c r="E267" t="str">
        <f>RIGHT(Таблица2[[#This Row],[Дата рождения]],4)</f>
        <v>1988</v>
      </c>
      <c r="F267">
        <v>29</v>
      </c>
      <c r="G267" t="s">
        <v>63</v>
      </c>
      <c r="H267">
        <v>87172204</v>
      </c>
    </row>
    <row r="268" spans="1:8" x14ac:dyDescent="0.35">
      <c r="A268">
        <v>303</v>
      </c>
      <c r="B268" t="s">
        <v>605</v>
      </c>
      <c r="C268" t="s">
        <v>61</v>
      </c>
      <c r="D268" t="s">
        <v>606</v>
      </c>
      <c r="E268" t="str">
        <f>RIGHT(Таблица2[[#This Row],[Дата рождения]],4)</f>
        <v>1982</v>
      </c>
      <c r="F268">
        <v>35</v>
      </c>
      <c r="G268" t="s">
        <v>63</v>
      </c>
      <c r="H268">
        <v>56033928</v>
      </c>
    </row>
    <row r="269" spans="1:8" x14ac:dyDescent="0.35">
      <c r="A269">
        <v>849</v>
      </c>
      <c r="B269" t="s">
        <v>607</v>
      </c>
      <c r="C269" t="s">
        <v>61</v>
      </c>
      <c r="D269" t="s">
        <v>608</v>
      </c>
      <c r="E269" t="str">
        <f>RIGHT(Таблица2[[#This Row],[Дата рождения]],4)</f>
        <v>1994</v>
      </c>
      <c r="F269">
        <v>23</v>
      </c>
      <c r="G269" t="s">
        <v>609</v>
      </c>
      <c r="H269">
        <v>70832598</v>
      </c>
    </row>
    <row r="270" spans="1:8" x14ac:dyDescent="0.35">
      <c r="A270">
        <v>1015</v>
      </c>
      <c r="B270" t="s">
        <v>610</v>
      </c>
      <c r="C270" t="s">
        <v>61</v>
      </c>
      <c r="D270" t="s">
        <v>611</v>
      </c>
      <c r="E270" t="str">
        <f>RIGHT(Таблица2[[#This Row],[Дата рождения]],4)</f>
        <v>1982</v>
      </c>
      <c r="F270">
        <v>35</v>
      </c>
      <c r="G270" t="s">
        <v>98</v>
      </c>
      <c r="H270">
        <v>52247443</v>
      </c>
    </row>
    <row r="271" spans="1:8" x14ac:dyDescent="0.35">
      <c r="A271">
        <v>849</v>
      </c>
      <c r="B271" t="s">
        <v>612</v>
      </c>
      <c r="C271" t="s">
        <v>75</v>
      </c>
      <c r="D271" t="s">
        <v>613</v>
      </c>
      <c r="E271" t="str">
        <f>RIGHT(Таблица2[[#This Row],[Дата рождения]],4)</f>
        <v>1983</v>
      </c>
      <c r="F271">
        <v>34</v>
      </c>
      <c r="G271" t="s">
        <v>63</v>
      </c>
      <c r="H271">
        <v>26753422</v>
      </c>
    </row>
    <row r="272" spans="1:8" x14ac:dyDescent="0.35">
      <c r="A272">
        <v>426</v>
      </c>
      <c r="B272" t="s">
        <v>614</v>
      </c>
      <c r="C272" t="s">
        <v>75</v>
      </c>
      <c r="D272" t="s">
        <v>615</v>
      </c>
      <c r="E272" t="str">
        <f>RIGHT(Таблица2[[#This Row],[Дата рождения]],4)</f>
        <v>1977</v>
      </c>
      <c r="F272">
        <v>41</v>
      </c>
      <c r="G272" t="s">
        <v>89</v>
      </c>
      <c r="H272">
        <v>90829117</v>
      </c>
    </row>
    <row r="273" spans="1:8" x14ac:dyDescent="0.35">
      <c r="A273">
        <v>1098</v>
      </c>
      <c r="B273" t="s">
        <v>616</v>
      </c>
      <c r="C273" t="s">
        <v>75</v>
      </c>
      <c r="D273" t="s">
        <v>617</v>
      </c>
      <c r="E273" t="str">
        <f>RIGHT(Таблица2[[#This Row],[Дата рождения]],4)</f>
        <v>1973</v>
      </c>
      <c r="F273">
        <v>44</v>
      </c>
      <c r="G273" t="s">
        <v>79</v>
      </c>
      <c r="H273">
        <v>25803696</v>
      </c>
    </row>
    <row r="274" spans="1:8" x14ac:dyDescent="0.35">
      <c r="A274">
        <v>714</v>
      </c>
      <c r="B274" t="s">
        <v>618</v>
      </c>
      <c r="C274" t="s">
        <v>61</v>
      </c>
      <c r="D274" t="s">
        <v>619</v>
      </c>
      <c r="E274" t="str">
        <f>RIGHT(Таблица2[[#This Row],[Дата рождения]],4)</f>
        <v>1987</v>
      </c>
      <c r="F274">
        <v>30</v>
      </c>
      <c r="G274" t="s">
        <v>98</v>
      </c>
      <c r="H274">
        <v>98693010</v>
      </c>
    </row>
    <row r="275" spans="1:8" x14ac:dyDescent="0.35">
      <c r="A275">
        <v>174</v>
      </c>
      <c r="B275" t="s">
        <v>620</v>
      </c>
      <c r="C275" t="s">
        <v>61</v>
      </c>
      <c r="D275" t="s">
        <v>621</v>
      </c>
      <c r="E275" t="str">
        <f>RIGHT(Таблица2[[#This Row],[Дата рождения]],4)</f>
        <v>1992</v>
      </c>
      <c r="F275">
        <v>25</v>
      </c>
      <c r="G275" t="s">
        <v>229</v>
      </c>
      <c r="H275">
        <v>35648869</v>
      </c>
    </row>
    <row r="276" spans="1:8" x14ac:dyDescent="0.35">
      <c r="A276">
        <v>31</v>
      </c>
      <c r="B276" t="s">
        <v>622</v>
      </c>
      <c r="C276" t="s">
        <v>75</v>
      </c>
      <c r="D276" t="s">
        <v>623</v>
      </c>
      <c r="E276" t="str">
        <f>RIGHT(Таблица2[[#This Row],[Дата рождения]],4)</f>
        <v>1983</v>
      </c>
      <c r="F276">
        <v>34</v>
      </c>
      <c r="G276" t="s">
        <v>63</v>
      </c>
      <c r="H276">
        <v>30839850</v>
      </c>
    </row>
    <row r="277" spans="1:8" x14ac:dyDescent="0.35">
      <c r="A277">
        <v>629</v>
      </c>
      <c r="B277" t="s">
        <v>624</v>
      </c>
      <c r="C277" t="s">
        <v>115</v>
      </c>
      <c r="D277" t="s">
        <v>625</v>
      </c>
      <c r="E277" t="str">
        <f>RIGHT(Таблица2[[#This Row],[Дата рождения]],4)</f>
        <v>1994</v>
      </c>
      <c r="F277">
        <v>23</v>
      </c>
      <c r="G277" t="s">
        <v>63</v>
      </c>
      <c r="H277">
        <v>21756631</v>
      </c>
    </row>
    <row r="278" spans="1:8" x14ac:dyDescent="0.35">
      <c r="A278">
        <v>1487</v>
      </c>
      <c r="B278" t="s">
        <v>626</v>
      </c>
      <c r="C278" t="s">
        <v>61</v>
      </c>
      <c r="D278" t="s">
        <v>627</v>
      </c>
      <c r="E278" t="str">
        <f>RIGHT(Таблица2[[#This Row],[Дата рождения]],4)</f>
        <v>1992</v>
      </c>
      <c r="F278">
        <v>25</v>
      </c>
      <c r="G278" t="s">
        <v>66</v>
      </c>
      <c r="H278">
        <v>10344653</v>
      </c>
    </row>
    <row r="279" spans="1:8" x14ac:dyDescent="0.35">
      <c r="A279">
        <v>842</v>
      </c>
      <c r="B279" t="s">
        <v>628</v>
      </c>
      <c r="C279" t="s">
        <v>61</v>
      </c>
      <c r="D279" t="s">
        <v>629</v>
      </c>
      <c r="E279" t="str">
        <f>RIGHT(Таблица2[[#This Row],[Дата рождения]],4)</f>
        <v>1994</v>
      </c>
      <c r="F279">
        <v>23</v>
      </c>
      <c r="G279" t="s">
        <v>63</v>
      </c>
      <c r="H279">
        <v>47279511</v>
      </c>
    </row>
    <row r="280" spans="1:8" x14ac:dyDescent="0.35">
      <c r="A280">
        <v>445</v>
      </c>
      <c r="B280" t="s">
        <v>630</v>
      </c>
      <c r="C280" t="s">
        <v>61</v>
      </c>
      <c r="D280" t="s">
        <v>631</v>
      </c>
      <c r="E280" t="str">
        <f>RIGHT(Таблица2[[#This Row],[Дата рождения]],4)</f>
        <v>1986</v>
      </c>
      <c r="F280">
        <v>32</v>
      </c>
      <c r="G280" t="s">
        <v>229</v>
      </c>
      <c r="H280">
        <v>73587158</v>
      </c>
    </row>
    <row r="281" spans="1:8" x14ac:dyDescent="0.35">
      <c r="A281">
        <v>1523</v>
      </c>
      <c r="B281" t="s">
        <v>632</v>
      </c>
      <c r="C281" t="s">
        <v>61</v>
      </c>
      <c r="D281" t="s">
        <v>633</v>
      </c>
      <c r="E281" t="str">
        <f>RIGHT(Таблица2[[#This Row],[Дата рождения]],4)</f>
        <v>1982</v>
      </c>
      <c r="F281">
        <v>35</v>
      </c>
      <c r="G281" t="s">
        <v>66</v>
      </c>
      <c r="H281">
        <v>90639487</v>
      </c>
    </row>
    <row r="282" spans="1:8" x14ac:dyDescent="0.35">
      <c r="A282">
        <v>128</v>
      </c>
      <c r="B282" t="s">
        <v>634</v>
      </c>
      <c r="C282" t="s">
        <v>75</v>
      </c>
      <c r="D282" t="s">
        <v>635</v>
      </c>
      <c r="E282" t="str">
        <f>RIGHT(Таблица2[[#This Row],[Дата рождения]],4)</f>
        <v>1980</v>
      </c>
      <c r="F282">
        <v>37</v>
      </c>
      <c r="G282" t="s">
        <v>79</v>
      </c>
      <c r="H282">
        <v>85621225</v>
      </c>
    </row>
    <row r="283" spans="1:8" x14ac:dyDescent="0.35">
      <c r="A283">
        <v>582</v>
      </c>
      <c r="B283" t="s">
        <v>636</v>
      </c>
      <c r="C283" t="s">
        <v>61</v>
      </c>
      <c r="D283" t="s">
        <v>637</v>
      </c>
      <c r="E283" t="str">
        <f>RIGHT(Таблица2[[#This Row],[Дата рождения]],4)</f>
        <v>1992</v>
      </c>
      <c r="F283">
        <v>25</v>
      </c>
      <c r="G283" t="s">
        <v>63</v>
      </c>
      <c r="H283">
        <v>81685919</v>
      </c>
    </row>
    <row r="284" spans="1:8" x14ac:dyDescent="0.35">
      <c r="A284">
        <v>758</v>
      </c>
      <c r="B284" t="s">
        <v>638</v>
      </c>
      <c r="C284" t="s">
        <v>61</v>
      </c>
      <c r="D284" t="s">
        <v>639</v>
      </c>
      <c r="E284" t="str">
        <f>RIGHT(Таблица2[[#This Row],[Дата рождения]],4)</f>
        <v>1991</v>
      </c>
      <c r="F284">
        <v>26</v>
      </c>
      <c r="G284" t="s">
        <v>146</v>
      </c>
      <c r="H284">
        <v>41839999</v>
      </c>
    </row>
    <row r="285" spans="1:8" x14ac:dyDescent="0.35">
      <c r="A285">
        <v>79</v>
      </c>
      <c r="B285" t="s">
        <v>640</v>
      </c>
      <c r="C285" t="s">
        <v>61</v>
      </c>
      <c r="D285" t="s">
        <v>641</v>
      </c>
      <c r="E285" t="str">
        <f>RIGHT(Таблица2[[#This Row],[Дата рождения]],4)</f>
        <v>1997</v>
      </c>
      <c r="F285">
        <v>20</v>
      </c>
      <c r="G285" t="s">
        <v>63</v>
      </c>
      <c r="H285">
        <v>1080928</v>
      </c>
    </row>
    <row r="286" spans="1:8" x14ac:dyDescent="0.35">
      <c r="A286">
        <v>1431</v>
      </c>
      <c r="B286" t="s">
        <v>642</v>
      </c>
      <c r="C286" t="s">
        <v>75</v>
      </c>
      <c r="D286" t="s">
        <v>643</v>
      </c>
      <c r="E286" t="str">
        <f>RIGHT(Таблица2[[#This Row],[Дата рождения]],4)</f>
        <v>1984</v>
      </c>
      <c r="F286">
        <v>33</v>
      </c>
      <c r="G286" t="s">
        <v>609</v>
      </c>
      <c r="H286">
        <v>99627553</v>
      </c>
    </row>
    <row r="287" spans="1:8" x14ac:dyDescent="0.35">
      <c r="A287">
        <v>23</v>
      </c>
      <c r="B287" t="s">
        <v>644</v>
      </c>
      <c r="C287" t="s">
        <v>61</v>
      </c>
      <c r="D287" t="s">
        <v>645</v>
      </c>
      <c r="E287" t="str">
        <f>RIGHT(Таблица2[[#This Row],[Дата рождения]],4)</f>
        <v>1994</v>
      </c>
      <c r="F287">
        <v>23</v>
      </c>
      <c r="G287" t="s">
        <v>63</v>
      </c>
      <c r="H287">
        <v>67145594</v>
      </c>
    </row>
    <row r="288" spans="1:8" x14ac:dyDescent="0.35">
      <c r="A288">
        <v>894</v>
      </c>
      <c r="B288" t="s">
        <v>646</v>
      </c>
      <c r="C288" t="s">
        <v>75</v>
      </c>
      <c r="D288" t="s">
        <v>647</v>
      </c>
      <c r="E288" t="str">
        <f>RIGHT(Таблица2[[#This Row],[Дата рождения]],4)</f>
        <v>1978</v>
      </c>
      <c r="F288">
        <v>39</v>
      </c>
      <c r="G288" t="s">
        <v>63</v>
      </c>
      <c r="H288">
        <v>7772116</v>
      </c>
    </row>
    <row r="289" spans="1:8" x14ac:dyDescent="0.35">
      <c r="A289">
        <v>1043</v>
      </c>
      <c r="B289" t="s">
        <v>648</v>
      </c>
      <c r="C289" t="s">
        <v>61</v>
      </c>
      <c r="D289" t="s">
        <v>649</v>
      </c>
      <c r="E289" t="str">
        <f>RIGHT(Таблица2[[#This Row],[Дата рождения]],4)</f>
        <v>1989</v>
      </c>
      <c r="F289">
        <v>28</v>
      </c>
      <c r="G289" t="s">
        <v>63</v>
      </c>
      <c r="H289">
        <v>58440844</v>
      </c>
    </row>
    <row r="290" spans="1:8" x14ac:dyDescent="0.35">
      <c r="A290">
        <v>539</v>
      </c>
      <c r="B290" t="s">
        <v>650</v>
      </c>
      <c r="C290" t="s">
        <v>75</v>
      </c>
      <c r="D290" t="s">
        <v>651</v>
      </c>
      <c r="E290" t="str">
        <f>RIGHT(Таблица2[[#This Row],[Дата рождения]],4)</f>
        <v>1993</v>
      </c>
      <c r="F290">
        <v>24</v>
      </c>
      <c r="G290" t="s">
        <v>63</v>
      </c>
      <c r="H290">
        <v>43978763</v>
      </c>
    </row>
    <row r="291" spans="1:8" x14ac:dyDescent="0.35">
      <c r="A291">
        <v>309</v>
      </c>
      <c r="B291" t="s">
        <v>652</v>
      </c>
      <c r="C291" t="s">
        <v>61</v>
      </c>
      <c r="D291" t="s">
        <v>653</v>
      </c>
      <c r="E291" t="str">
        <f>RIGHT(Таблица2[[#This Row],[Дата рождения]],4)</f>
        <v>1982</v>
      </c>
      <c r="F291">
        <v>35</v>
      </c>
      <c r="G291" t="s">
        <v>63</v>
      </c>
      <c r="H291">
        <v>55301411</v>
      </c>
    </row>
    <row r="292" spans="1:8" x14ac:dyDescent="0.35">
      <c r="A292">
        <v>171</v>
      </c>
      <c r="B292" t="s">
        <v>654</v>
      </c>
      <c r="C292" t="s">
        <v>75</v>
      </c>
      <c r="D292" t="s">
        <v>655</v>
      </c>
      <c r="E292" t="str">
        <f>RIGHT(Таблица2[[#This Row],[Дата рождения]],4)</f>
        <v>1997</v>
      </c>
      <c r="F292">
        <v>20</v>
      </c>
      <c r="G292" t="s">
        <v>109</v>
      </c>
      <c r="H292">
        <v>70717858</v>
      </c>
    </row>
    <row r="293" spans="1:8" x14ac:dyDescent="0.35">
      <c r="A293">
        <v>518</v>
      </c>
      <c r="B293" t="s">
        <v>656</v>
      </c>
      <c r="C293" t="s">
        <v>115</v>
      </c>
      <c r="D293" t="s">
        <v>657</v>
      </c>
      <c r="E293" t="str">
        <f>RIGHT(Таблица2[[#This Row],[Дата рождения]],4)</f>
        <v>1985</v>
      </c>
      <c r="F293">
        <v>32</v>
      </c>
      <c r="G293" t="s">
        <v>109</v>
      </c>
      <c r="H293">
        <v>94814692</v>
      </c>
    </row>
    <row r="294" spans="1:8" x14ac:dyDescent="0.35">
      <c r="A294">
        <v>709</v>
      </c>
      <c r="B294" t="s">
        <v>658</v>
      </c>
      <c r="C294" t="s">
        <v>75</v>
      </c>
      <c r="D294" t="s">
        <v>659</v>
      </c>
      <c r="E294" t="str">
        <f>RIGHT(Таблица2[[#This Row],[Дата рождения]],4)</f>
        <v>1986</v>
      </c>
      <c r="F294">
        <v>31</v>
      </c>
      <c r="G294" t="s">
        <v>63</v>
      </c>
      <c r="H294">
        <v>10048203</v>
      </c>
    </row>
    <row r="295" spans="1:8" x14ac:dyDescent="0.35">
      <c r="A295">
        <v>864</v>
      </c>
      <c r="B295" t="s">
        <v>660</v>
      </c>
      <c r="C295" t="s">
        <v>75</v>
      </c>
      <c r="D295" t="s">
        <v>661</v>
      </c>
      <c r="E295" t="str">
        <f>RIGHT(Таблица2[[#This Row],[Дата рождения]],4)</f>
        <v>1988</v>
      </c>
      <c r="F295">
        <v>29</v>
      </c>
      <c r="G295" t="s">
        <v>63</v>
      </c>
      <c r="H295">
        <v>14614342</v>
      </c>
    </row>
    <row r="296" spans="1:8" x14ac:dyDescent="0.35">
      <c r="A296">
        <v>1122</v>
      </c>
      <c r="B296" t="s">
        <v>662</v>
      </c>
      <c r="C296" t="s">
        <v>61</v>
      </c>
      <c r="D296" t="s">
        <v>663</v>
      </c>
      <c r="E296" t="str">
        <f>RIGHT(Таблица2[[#This Row],[Дата рождения]],4)</f>
        <v>1994</v>
      </c>
      <c r="F296">
        <v>23</v>
      </c>
      <c r="G296" t="s">
        <v>63</v>
      </c>
      <c r="H296">
        <v>18762059</v>
      </c>
    </row>
    <row r="297" spans="1:8" x14ac:dyDescent="0.35">
      <c r="A297">
        <v>1109</v>
      </c>
      <c r="B297" t="s">
        <v>664</v>
      </c>
      <c r="C297" t="s">
        <v>75</v>
      </c>
      <c r="D297" t="s">
        <v>665</v>
      </c>
      <c r="E297" t="str">
        <f>RIGHT(Таблица2[[#This Row],[Дата рождения]],4)</f>
        <v>1989</v>
      </c>
      <c r="F297">
        <v>28</v>
      </c>
      <c r="G297" t="s">
        <v>63</v>
      </c>
      <c r="H297">
        <v>45333741</v>
      </c>
    </row>
    <row r="298" spans="1:8" x14ac:dyDescent="0.35">
      <c r="A298">
        <v>906</v>
      </c>
      <c r="B298" t="s">
        <v>666</v>
      </c>
      <c r="C298" t="s">
        <v>61</v>
      </c>
      <c r="D298" t="s">
        <v>667</v>
      </c>
      <c r="E298" t="str">
        <f>RIGHT(Таблица2[[#This Row],[Дата рождения]],4)</f>
        <v>1988</v>
      </c>
      <c r="F298">
        <v>29</v>
      </c>
      <c r="G298" t="s">
        <v>63</v>
      </c>
      <c r="H298">
        <v>76705221</v>
      </c>
    </row>
    <row r="299" spans="1:8" x14ac:dyDescent="0.35">
      <c r="A299">
        <v>364</v>
      </c>
      <c r="B299" t="s">
        <v>668</v>
      </c>
      <c r="C299" t="s">
        <v>115</v>
      </c>
      <c r="D299" t="s">
        <v>669</v>
      </c>
      <c r="E299" t="str">
        <f>RIGHT(Таблица2[[#This Row],[Дата рождения]],4)</f>
        <v>1979</v>
      </c>
      <c r="F299">
        <v>38</v>
      </c>
      <c r="G299" t="s">
        <v>63</v>
      </c>
      <c r="H299">
        <v>29660919</v>
      </c>
    </row>
    <row r="300" spans="1:8" x14ac:dyDescent="0.35">
      <c r="A300">
        <v>966</v>
      </c>
      <c r="B300" t="s">
        <v>670</v>
      </c>
      <c r="C300" t="s">
        <v>61</v>
      </c>
      <c r="D300" t="s">
        <v>671</v>
      </c>
      <c r="E300" t="str">
        <f>RIGHT(Таблица2[[#This Row],[Дата рождения]],4)</f>
        <v>1997</v>
      </c>
      <c r="F300">
        <v>20</v>
      </c>
      <c r="G300" t="s">
        <v>63</v>
      </c>
      <c r="H300">
        <v>5728163</v>
      </c>
    </row>
    <row r="301" spans="1:8" x14ac:dyDescent="0.35">
      <c r="A301">
        <v>107</v>
      </c>
      <c r="B301" t="s">
        <v>672</v>
      </c>
      <c r="C301" t="s">
        <v>61</v>
      </c>
      <c r="D301" t="s">
        <v>673</v>
      </c>
      <c r="E301" t="str">
        <f>RIGHT(Таблица2[[#This Row],[Дата рождения]],4)</f>
        <v>1979</v>
      </c>
      <c r="F301">
        <v>38</v>
      </c>
      <c r="G301" t="s">
        <v>63</v>
      </c>
      <c r="H301">
        <v>53232293</v>
      </c>
    </row>
    <row r="302" spans="1:8" x14ac:dyDescent="0.35">
      <c r="A302">
        <v>1453</v>
      </c>
      <c r="B302" t="s">
        <v>674</v>
      </c>
      <c r="C302" t="s">
        <v>61</v>
      </c>
      <c r="D302" t="s">
        <v>675</v>
      </c>
      <c r="E302" t="str">
        <f>RIGHT(Таблица2[[#This Row],[Дата рождения]],4)</f>
        <v>1995</v>
      </c>
      <c r="F302">
        <v>23</v>
      </c>
      <c r="G302" t="s">
        <v>63</v>
      </c>
      <c r="H302">
        <v>61119290</v>
      </c>
    </row>
    <row r="303" spans="1:8" x14ac:dyDescent="0.35">
      <c r="A303">
        <v>508</v>
      </c>
      <c r="B303" t="s">
        <v>676</v>
      </c>
      <c r="C303" t="s">
        <v>61</v>
      </c>
      <c r="D303" t="s">
        <v>677</v>
      </c>
      <c r="E303" t="str">
        <f>RIGHT(Таблица2[[#This Row],[Дата рождения]],4)</f>
        <v>1984</v>
      </c>
      <c r="F303">
        <v>33</v>
      </c>
      <c r="G303" t="s">
        <v>89</v>
      </c>
      <c r="H303">
        <v>24357339</v>
      </c>
    </row>
    <row r="304" spans="1:8" x14ac:dyDescent="0.35">
      <c r="A304">
        <v>1374</v>
      </c>
      <c r="B304" t="s">
        <v>678</v>
      </c>
      <c r="C304" t="s">
        <v>61</v>
      </c>
      <c r="D304" t="s">
        <v>679</v>
      </c>
      <c r="E304" t="str">
        <f>RIGHT(Таблица2[[#This Row],[Дата рождения]],4)</f>
        <v>1990</v>
      </c>
      <c r="F304">
        <v>27</v>
      </c>
      <c r="G304" t="s">
        <v>63</v>
      </c>
      <c r="H304">
        <v>48718330</v>
      </c>
    </row>
    <row r="305" spans="1:8" x14ac:dyDescent="0.35">
      <c r="A305">
        <v>579</v>
      </c>
      <c r="B305" t="s">
        <v>680</v>
      </c>
      <c r="C305" t="s">
        <v>75</v>
      </c>
      <c r="D305" t="s">
        <v>681</v>
      </c>
      <c r="E305" t="str">
        <f>RIGHT(Таблица2[[#This Row],[Дата рождения]],4)</f>
        <v>1999</v>
      </c>
      <c r="F305">
        <v>18</v>
      </c>
      <c r="G305" t="s">
        <v>63</v>
      </c>
      <c r="H305">
        <v>54368404</v>
      </c>
    </row>
    <row r="306" spans="1:8" x14ac:dyDescent="0.35">
      <c r="A306">
        <v>1304</v>
      </c>
      <c r="B306" t="s">
        <v>682</v>
      </c>
      <c r="C306" t="s">
        <v>75</v>
      </c>
      <c r="D306" t="s">
        <v>683</v>
      </c>
      <c r="E306" t="str">
        <f>RIGHT(Таблица2[[#This Row],[Дата рождения]],4)</f>
        <v>1990</v>
      </c>
      <c r="F306">
        <v>27</v>
      </c>
      <c r="G306" t="s">
        <v>426</v>
      </c>
      <c r="H306">
        <v>228862</v>
      </c>
    </row>
    <row r="307" spans="1:8" x14ac:dyDescent="0.35">
      <c r="A307">
        <v>702</v>
      </c>
      <c r="B307" t="s">
        <v>684</v>
      </c>
      <c r="C307" t="s">
        <v>75</v>
      </c>
      <c r="D307" t="s">
        <v>685</v>
      </c>
      <c r="E307" t="str">
        <f>RIGHT(Таблица2[[#This Row],[Дата рождения]],4)</f>
        <v>1995</v>
      </c>
      <c r="F307">
        <v>22</v>
      </c>
      <c r="G307" t="s">
        <v>63</v>
      </c>
      <c r="H307">
        <v>82279151</v>
      </c>
    </row>
    <row r="308" spans="1:8" x14ac:dyDescent="0.35">
      <c r="A308">
        <v>507</v>
      </c>
      <c r="B308" t="s">
        <v>686</v>
      </c>
      <c r="C308" t="s">
        <v>61</v>
      </c>
      <c r="D308" t="s">
        <v>687</v>
      </c>
      <c r="E308" t="str">
        <f>RIGHT(Таблица2[[#This Row],[Дата рождения]],4)</f>
        <v>1997</v>
      </c>
      <c r="F308">
        <v>20</v>
      </c>
      <c r="G308" t="s">
        <v>63</v>
      </c>
      <c r="H308">
        <v>45308378</v>
      </c>
    </row>
    <row r="309" spans="1:8" x14ac:dyDescent="0.35">
      <c r="A309">
        <v>462</v>
      </c>
      <c r="B309" t="s">
        <v>688</v>
      </c>
      <c r="C309" t="s">
        <v>75</v>
      </c>
      <c r="D309" t="s">
        <v>689</v>
      </c>
      <c r="E309" t="str">
        <f>RIGHT(Таблица2[[#This Row],[Дата рождения]],4)</f>
        <v>1995</v>
      </c>
      <c r="F309">
        <v>22</v>
      </c>
      <c r="G309" t="s">
        <v>63</v>
      </c>
      <c r="H309">
        <v>97527306</v>
      </c>
    </row>
    <row r="310" spans="1:8" x14ac:dyDescent="0.35">
      <c r="A310">
        <v>260</v>
      </c>
      <c r="B310" t="s">
        <v>690</v>
      </c>
      <c r="C310" t="s">
        <v>61</v>
      </c>
      <c r="D310" t="s">
        <v>691</v>
      </c>
      <c r="E310" t="str">
        <f>RIGHT(Таблица2[[#This Row],[Дата рождения]],4)</f>
        <v>1985</v>
      </c>
      <c r="F310">
        <v>32</v>
      </c>
      <c r="G310" t="s">
        <v>89</v>
      </c>
      <c r="H310">
        <v>6381255</v>
      </c>
    </row>
    <row r="311" spans="1:8" x14ac:dyDescent="0.35">
      <c r="A311">
        <v>661</v>
      </c>
      <c r="B311" t="s">
        <v>692</v>
      </c>
      <c r="C311" t="s">
        <v>61</v>
      </c>
      <c r="D311" t="s">
        <v>693</v>
      </c>
      <c r="E311" t="str">
        <f>RIGHT(Таблица2[[#This Row],[Дата рождения]],4)</f>
        <v>1991</v>
      </c>
      <c r="F311">
        <v>26</v>
      </c>
      <c r="G311" t="s">
        <v>63</v>
      </c>
      <c r="H311">
        <v>16694144</v>
      </c>
    </row>
    <row r="312" spans="1:8" x14ac:dyDescent="0.35">
      <c r="A312">
        <v>1223</v>
      </c>
      <c r="B312" t="s">
        <v>694</v>
      </c>
      <c r="C312" t="s">
        <v>115</v>
      </c>
      <c r="D312" t="s">
        <v>695</v>
      </c>
      <c r="E312" t="str">
        <f>RIGHT(Таблица2[[#This Row],[Дата рождения]],4)</f>
        <v>1991</v>
      </c>
      <c r="F312">
        <v>26</v>
      </c>
      <c r="G312" t="s">
        <v>63</v>
      </c>
      <c r="H312">
        <v>95113625</v>
      </c>
    </row>
    <row r="313" spans="1:8" x14ac:dyDescent="0.35">
      <c r="A313">
        <v>987</v>
      </c>
      <c r="B313" t="s">
        <v>696</v>
      </c>
      <c r="C313" t="s">
        <v>61</v>
      </c>
      <c r="D313" t="s">
        <v>697</v>
      </c>
      <c r="E313" t="str">
        <f>RIGHT(Таблица2[[#This Row],[Дата рождения]],4)</f>
        <v>1986</v>
      </c>
      <c r="F313">
        <v>32</v>
      </c>
      <c r="G313" t="s">
        <v>63</v>
      </c>
      <c r="H313">
        <v>9271181</v>
      </c>
    </row>
    <row r="314" spans="1:8" x14ac:dyDescent="0.35">
      <c r="A314">
        <v>154</v>
      </c>
      <c r="B314" t="s">
        <v>698</v>
      </c>
      <c r="C314" t="s">
        <v>61</v>
      </c>
      <c r="D314" t="s">
        <v>699</v>
      </c>
      <c r="E314" t="str">
        <f>RIGHT(Таблица2[[#This Row],[Дата рождения]],4)</f>
        <v>1982</v>
      </c>
      <c r="F314">
        <v>35</v>
      </c>
      <c r="G314" t="s">
        <v>63</v>
      </c>
      <c r="H314">
        <v>91748983</v>
      </c>
    </row>
    <row r="315" spans="1:8" x14ac:dyDescent="0.35">
      <c r="A315">
        <v>9</v>
      </c>
      <c r="B315" t="s">
        <v>700</v>
      </c>
      <c r="C315" t="s">
        <v>61</v>
      </c>
      <c r="D315" t="s">
        <v>701</v>
      </c>
      <c r="E315" t="str">
        <f>RIGHT(Таблица2[[#This Row],[Дата рождения]],4)</f>
        <v>1993</v>
      </c>
      <c r="F315">
        <v>24</v>
      </c>
      <c r="G315" t="s">
        <v>63</v>
      </c>
      <c r="H315">
        <v>3180329</v>
      </c>
    </row>
    <row r="316" spans="1:8" x14ac:dyDescent="0.35">
      <c r="A316">
        <v>41</v>
      </c>
      <c r="B316" t="s">
        <v>702</v>
      </c>
      <c r="C316" t="s">
        <v>75</v>
      </c>
      <c r="D316" t="s">
        <v>703</v>
      </c>
      <c r="E316" t="str">
        <f>RIGHT(Таблица2[[#This Row],[Дата рождения]],4)</f>
        <v>1989</v>
      </c>
      <c r="F316">
        <v>28</v>
      </c>
      <c r="G316" t="s">
        <v>493</v>
      </c>
      <c r="H316">
        <v>4023602</v>
      </c>
    </row>
    <row r="317" spans="1:8" x14ac:dyDescent="0.35">
      <c r="A317">
        <v>1570</v>
      </c>
      <c r="B317" t="s">
        <v>704</v>
      </c>
      <c r="C317" t="s">
        <v>75</v>
      </c>
      <c r="D317" t="s">
        <v>705</v>
      </c>
      <c r="E317" t="str">
        <f>RIGHT(Таблица2[[#This Row],[Дата рождения]],4)</f>
        <v>1992</v>
      </c>
      <c r="F317">
        <v>25</v>
      </c>
      <c r="G317" t="s">
        <v>146</v>
      </c>
      <c r="H317">
        <v>47233107</v>
      </c>
    </row>
    <row r="318" spans="1:8" x14ac:dyDescent="0.35">
      <c r="A318">
        <v>348</v>
      </c>
      <c r="B318" t="s">
        <v>706</v>
      </c>
      <c r="C318" t="s">
        <v>61</v>
      </c>
      <c r="D318" t="s">
        <v>707</v>
      </c>
      <c r="E318" t="str">
        <f>RIGHT(Таблица2[[#This Row],[Дата рождения]],4)</f>
        <v>1992</v>
      </c>
      <c r="F318">
        <v>25</v>
      </c>
      <c r="G318" t="s">
        <v>708</v>
      </c>
      <c r="H318">
        <v>10319631</v>
      </c>
    </row>
    <row r="319" spans="1:8" x14ac:dyDescent="0.35">
      <c r="A319">
        <v>1284</v>
      </c>
      <c r="B319" t="s">
        <v>709</v>
      </c>
      <c r="C319" t="s">
        <v>115</v>
      </c>
      <c r="D319" t="s">
        <v>710</v>
      </c>
      <c r="E319" t="str">
        <f>RIGHT(Таблица2[[#This Row],[Дата рождения]],4)</f>
        <v>1997</v>
      </c>
      <c r="F319">
        <v>20</v>
      </c>
      <c r="G319" t="s">
        <v>63</v>
      </c>
      <c r="H319">
        <v>42532112</v>
      </c>
    </row>
    <row r="320" spans="1:8" x14ac:dyDescent="0.35">
      <c r="A320">
        <v>1625</v>
      </c>
      <c r="B320" t="s">
        <v>711</v>
      </c>
      <c r="C320" t="s">
        <v>75</v>
      </c>
      <c r="D320" t="s">
        <v>712</v>
      </c>
      <c r="E320" t="str">
        <f>RIGHT(Таблица2[[#This Row],[Дата рождения]],4)</f>
        <v>1997</v>
      </c>
      <c r="F320">
        <v>20</v>
      </c>
      <c r="G320" t="s">
        <v>63</v>
      </c>
      <c r="H320">
        <v>53904693</v>
      </c>
    </row>
    <row r="321" spans="1:8" x14ac:dyDescent="0.35">
      <c r="A321">
        <v>132</v>
      </c>
      <c r="B321" t="s">
        <v>713</v>
      </c>
      <c r="C321" t="s">
        <v>61</v>
      </c>
      <c r="D321" t="s">
        <v>714</v>
      </c>
      <c r="E321" t="str">
        <f>RIGHT(Таблица2[[#This Row],[Дата рождения]],4)</f>
        <v>1994</v>
      </c>
      <c r="F321">
        <v>23</v>
      </c>
      <c r="G321" t="s">
        <v>63</v>
      </c>
      <c r="H321">
        <v>46075998</v>
      </c>
    </row>
    <row r="322" spans="1:8" x14ac:dyDescent="0.35">
      <c r="A322">
        <v>826</v>
      </c>
      <c r="B322" t="s">
        <v>715</v>
      </c>
      <c r="C322" t="s">
        <v>115</v>
      </c>
      <c r="D322" t="s">
        <v>716</v>
      </c>
      <c r="E322" t="str">
        <f>RIGHT(Таблица2[[#This Row],[Дата рождения]],4)</f>
        <v>1986</v>
      </c>
      <c r="F322">
        <v>31</v>
      </c>
      <c r="G322" t="s">
        <v>119</v>
      </c>
      <c r="H322">
        <v>24942704</v>
      </c>
    </row>
    <row r="323" spans="1:8" x14ac:dyDescent="0.35">
      <c r="A323">
        <v>530</v>
      </c>
      <c r="B323" t="s">
        <v>717</v>
      </c>
      <c r="C323" t="s">
        <v>115</v>
      </c>
      <c r="D323" t="s">
        <v>718</v>
      </c>
      <c r="E323" t="str">
        <f>RIGHT(Таблица2[[#This Row],[Дата рождения]],4)</f>
        <v>1979</v>
      </c>
      <c r="F323">
        <v>38</v>
      </c>
      <c r="G323" t="s">
        <v>79</v>
      </c>
      <c r="H323">
        <v>86944403</v>
      </c>
    </row>
    <row r="324" spans="1:8" x14ac:dyDescent="0.35">
      <c r="A324">
        <v>810</v>
      </c>
      <c r="B324" t="s">
        <v>719</v>
      </c>
      <c r="C324" t="s">
        <v>115</v>
      </c>
      <c r="D324" t="s">
        <v>720</v>
      </c>
      <c r="E324" t="str">
        <f>RIGHT(Таблица2[[#This Row],[Дата рождения]],4)</f>
        <v>1996</v>
      </c>
      <c r="F324">
        <v>21</v>
      </c>
      <c r="G324" t="s">
        <v>63</v>
      </c>
      <c r="H324">
        <v>39199408</v>
      </c>
    </row>
    <row r="325" spans="1:8" x14ac:dyDescent="0.35">
      <c r="A325">
        <v>747</v>
      </c>
      <c r="B325" t="s">
        <v>721</v>
      </c>
      <c r="C325" t="s">
        <v>75</v>
      </c>
      <c r="D325" t="s">
        <v>722</v>
      </c>
      <c r="E325" t="str">
        <f>RIGHT(Таблица2[[#This Row],[Дата рождения]],4)</f>
        <v>1986</v>
      </c>
      <c r="F325">
        <v>31</v>
      </c>
      <c r="G325" t="s">
        <v>63</v>
      </c>
      <c r="H325">
        <v>25774329</v>
      </c>
    </row>
    <row r="326" spans="1:8" x14ac:dyDescent="0.35">
      <c r="A326">
        <v>1188</v>
      </c>
      <c r="B326" t="s">
        <v>723</v>
      </c>
      <c r="C326" t="s">
        <v>75</v>
      </c>
      <c r="D326" t="s">
        <v>724</v>
      </c>
      <c r="E326" t="str">
        <f>RIGHT(Таблица2[[#This Row],[Дата рождения]],4)</f>
        <v>1971</v>
      </c>
      <c r="F326">
        <v>46</v>
      </c>
      <c r="G326" t="s">
        <v>63</v>
      </c>
      <c r="H326">
        <v>54283387</v>
      </c>
    </row>
    <row r="327" spans="1:8" x14ac:dyDescent="0.35">
      <c r="A327">
        <v>361</v>
      </c>
      <c r="B327" t="s">
        <v>725</v>
      </c>
      <c r="C327" t="s">
        <v>115</v>
      </c>
      <c r="D327" t="s">
        <v>726</v>
      </c>
      <c r="E327" t="str">
        <f>RIGHT(Таблица2[[#This Row],[Дата рождения]],4)</f>
        <v>1994</v>
      </c>
      <c r="F327">
        <v>23</v>
      </c>
      <c r="G327" t="s">
        <v>63</v>
      </c>
      <c r="H327">
        <v>95957416</v>
      </c>
    </row>
    <row r="328" spans="1:8" x14ac:dyDescent="0.35">
      <c r="A328">
        <v>195</v>
      </c>
      <c r="B328" t="s">
        <v>727</v>
      </c>
      <c r="C328" t="s">
        <v>61</v>
      </c>
      <c r="D328" t="s">
        <v>728</v>
      </c>
      <c r="E328" t="str">
        <f>RIGHT(Таблица2[[#This Row],[Дата рождения]],4)</f>
        <v>1988</v>
      </c>
      <c r="F328">
        <v>29</v>
      </c>
      <c r="G328" t="s">
        <v>79</v>
      </c>
      <c r="H328">
        <v>54966815</v>
      </c>
    </row>
    <row r="329" spans="1:8" x14ac:dyDescent="0.35">
      <c r="A329">
        <v>1410</v>
      </c>
      <c r="B329" t="s">
        <v>729</v>
      </c>
      <c r="C329" t="s">
        <v>115</v>
      </c>
      <c r="D329" t="s">
        <v>730</v>
      </c>
      <c r="E329" t="str">
        <f>RIGHT(Таблица2[[#This Row],[Дата рождения]],4)</f>
        <v>1991</v>
      </c>
      <c r="F329">
        <v>26</v>
      </c>
      <c r="G329" t="s">
        <v>146</v>
      </c>
      <c r="H329">
        <v>83641350</v>
      </c>
    </row>
    <row r="330" spans="1:8" x14ac:dyDescent="0.35">
      <c r="A330">
        <v>76</v>
      </c>
      <c r="B330" t="s">
        <v>731</v>
      </c>
      <c r="C330" t="s">
        <v>61</v>
      </c>
      <c r="D330" t="s">
        <v>732</v>
      </c>
      <c r="E330" t="str">
        <f>RIGHT(Таблица2[[#This Row],[Дата рождения]],4)</f>
        <v>1992</v>
      </c>
      <c r="F330">
        <v>25</v>
      </c>
      <c r="G330" t="s">
        <v>63</v>
      </c>
      <c r="H330">
        <v>40706657</v>
      </c>
    </row>
    <row r="331" spans="1:8" x14ac:dyDescent="0.35">
      <c r="A331">
        <v>1614</v>
      </c>
      <c r="B331" t="s">
        <v>733</v>
      </c>
      <c r="C331" t="s">
        <v>115</v>
      </c>
      <c r="D331" t="s">
        <v>734</v>
      </c>
      <c r="E331" t="str">
        <f>RIGHT(Таблица2[[#This Row],[Дата рождения]],4)</f>
        <v>1999</v>
      </c>
      <c r="F331">
        <v>18</v>
      </c>
      <c r="G331" t="s">
        <v>63</v>
      </c>
      <c r="H331">
        <v>33811359</v>
      </c>
    </row>
    <row r="332" spans="1:8" x14ac:dyDescent="0.35">
      <c r="A332">
        <v>410</v>
      </c>
      <c r="B332" t="s">
        <v>735</v>
      </c>
      <c r="C332" t="s">
        <v>61</v>
      </c>
      <c r="D332" t="s">
        <v>736</v>
      </c>
      <c r="E332" t="str">
        <f>RIGHT(Таблица2[[#This Row],[Дата рождения]],4)</f>
        <v>1993</v>
      </c>
      <c r="F332">
        <v>24</v>
      </c>
      <c r="G332" t="s">
        <v>63</v>
      </c>
      <c r="H332">
        <v>60350037</v>
      </c>
    </row>
    <row r="333" spans="1:8" x14ac:dyDescent="0.35">
      <c r="A333">
        <v>1365</v>
      </c>
      <c r="B333" t="s">
        <v>737</v>
      </c>
      <c r="C333" t="s">
        <v>115</v>
      </c>
      <c r="D333" t="s">
        <v>738</v>
      </c>
      <c r="E333" t="str">
        <f>RIGHT(Таблица2[[#This Row],[Дата рождения]],4)</f>
        <v>1998</v>
      </c>
      <c r="F333">
        <v>20</v>
      </c>
      <c r="G333" t="s">
        <v>63</v>
      </c>
      <c r="H333">
        <v>45535519</v>
      </c>
    </row>
    <row r="334" spans="1:8" x14ac:dyDescent="0.35">
      <c r="A334">
        <v>880</v>
      </c>
      <c r="B334" t="s">
        <v>739</v>
      </c>
      <c r="C334" t="s">
        <v>61</v>
      </c>
      <c r="D334" t="s">
        <v>740</v>
      </c>
      <c r="E334" t="str">
        <f>RIGHT(Таблица2[[#This Row],[Дата рождения]],4)</f>
        <v>1981</v>
      </c>
      <c r="F334">
        <v>36</v>
      </c>
      <c r="G334" t="s">
        <v>63</v>
      </c>
      <c r="H334">
        <v>15503310</v>
      </c>
    </row>
    <row r="335" spans="1:8" x14ac:dyDescent="0.35">
      <c r="A335">
        <v>540</v>
      </c>
      <c r="B335" t="s">
        <v>741</v>
      </c>
      <c r="C335" t="s">
        <v>75</v>
      </c>
      <c r="D335" t="s">
        <v>742</v>
      </c>
      <c r="E335" t="str">
        <f>RIGHT(Таблица2[[#This Row],[Дата рождения]],4)</f>
        <v>1995</v>
      </c>
      <c r="F335">
        <v>22</v>
      </c>
      <c r="G335" t="s">
        <v>63</v>
      </c>
      <c r="H335">
        <v>84263838</v>
      </c>
    </row>
    <row r="336" spans="1:8" x14ac:dyDescent="0.35">
      <c r="A336">
        <v>1694</v>
      </c>
      <c r="B336" t="s">
        <v>743</v>
      </c>
      <c r="C336" t="s">
        <v>75</v>
      </c>
      <c r="D336" t="s">
        <v>62</v>
      </c>
      <c r="E336" t="str">
        <f>RIGHT(Таблица2[[#This Row],[Дата рождения]],4)</f>
        <v>1985</v>
      </c>
      <c r="F336">
        <v>32</v>
      </c>
      <c r="G336" t="s">
        <v>63</v>
      </c>
      <c r="H336">
        <v>79757505</v>
      </c>
    </row>
    <row r="337" spans="1:8" x14ac:dyDescent="0.35">
      <c r="A337">
        <v>221</v>
      </c>
      <c r="B337" t="s">
        <v>744</v>
      </c>
      <c r="C337" t="s">
        <v>61</v>
      </c>
      <c r="D337" t="s">
        <v>745</v>
      </c>
      <c r="E337" t="str">
        <f>RIGHT(Таблица2[[#This Row],[Дата рождения]],4)</f>
        <v>1993</v>
      </c>
      <c r="F337">
        <v>24</v>
      </c>
      <c r="G337" t="s">
        <v>63</v>
      </c>
      <c r="H337">
        <v>31393397</v>
      </c>
    </row>
    <row r="338" spans="1:8" x14ac:dyDescent="0.35">
      <c r="A338">
        <v>1449</v>
      </c>
      <c r="B338" t="s">
        <v>746</v>
      </c>
      <c r="C338" t="s">
        <v>61</v>
      </c>
      <c r="D338" t="s">
        <v>747</v>
      </c>
      <c r="E338" t="str">
        <f>RIGHT(Таблица2[[#This Row],[Дата рождения]],4)</f>
        <v>1984</v>
      </c>
      <c r="F338">
        <v>33</v>
      </c>
      <c r="G338" t="s">
        <v>63</v>
      </c>
      <c r="H338">
        <v>69925849</v>
      </c>
    </row>
    <row r="339" spans="1:8" x14ac:dyDescent="0.35">
      <c r="A339">
        <v>528</v>
      </c>
      <c r="B339" t="s">
        <v>748</v>
      </c>
      <c r="C339" t="s">
        <v>61</v>
      </c>
      <c r="D339" t="s">
        <v>749</v>
      </c>
      <c r="E339" t="str">
        <f>RIGHT(Таблица2[[#This Row],[Дата рождения]],4)</f>
        <v>1984</v>
      </c>
      <c r="F339">
        <v>33</v>
      </c>
      <c r="G339" t="s">
        <v>63</v>
      </c>
      <c r="H339">
        <v>19107136</v>
      </c>
    </row>
    <row r="340" spans="1:8" x14ac:dyDescent="0.35">
      <c r="A340">
        <v>363</v>
      </c>
      <c r="B340" t="s">
        <v>750</v>
      </c>
      <c r="C340" t="s">
        <v>75</v>
      </c>
      <c r="D340" t="s">
        <v>751</v>
      </c>
      <c r="E340" t="str">
        <f>RIGHT(Таблица2[[#This Row],[Дата рождения]],4)</f>
        <v>1977</v>
      </c>
      <c r="F340">
        <v>40</v>
      </c>
      <c r="G340" t="s">
        <v>63</v>
      </c>
      <c r="H340">
        <v>50440439</v>
      </c>
    </row>
    <row r="341" spans="1:8" x14ac:dyDescent="0.35">
      <c r="A341">
        <v>764</v>
      </c>
      <c r="B341" t="s">
        <v>752</v>
      </c>
      <c r="C341" t="s">
        <v>75</v>
      </c>
      <c r="D341" t="s">
        <v>387</v>
      </c>
      <c r="E341" t="str">
        <f>RIGHT(Таблица2[[#This Row],[Дата рождения]],4)</f>
        <v>1994</v>
      </c>
      <c r="F341">
        <v>23</v>
      </c>
      <c r="G341" t="s">
        <v>63</v>
      </c>
      <c r="H341">
        <v>73982055</v>
      </c>
    </row>
    <row r="342" spans="1:8" x14ac:dyDescent="0.35">
      <c r="A342">
        <v>731</v>
      </c>
      <c r="B342" t="s">
        <v>753</v>
      </c>
      <c r="C342" t="s">
        <v>75</v>
      </c>
      <c r="D342" t="s">
        <v>754</v>
      </c>
      <c r="E342" t="str">
        <f>RIGHT(Таблица2[[#This Row],[Дата рождения]],4)</f>
        <v>1984</v>
      </c>
      <c r="F342">
        <v>33</v>
      </c>
      <c r="G342" t="s">
        <v>109</v>
      </c>
      <c r="H342">
        <v>68927540</v>
      </c>
    </row>
    <row r="343" spans="1:8" x14ac:dyDescent="0.35">
      <c r="A343">
        <v>561</v>
      </c>
      <c r="B343" t="s">
        <v>755</v>
      </c>
      <c r="C343" t="s">
        <v>61</v>
      </c>
      <c r="D343" t="s">
        <v>756</v>
      </c>
      <c r="E343" t="str">
        <f>RIGHT(Таблица2[[#This Row],[Дата рождения]],4)</f>
        <v>1986</v>
      </c>
      <c r="F343">
        <v>31</v>
      </c>
      <c r="G343" t="s">
        <v>63</v>
      </c>
      <c r="H343">
        <v>79766101</v>
      </c>
    </row>
    <row r="344" spans="1:8" x14ac:dyDescent="0.35">
      <c r="A344">
        <v>1748</v>
      </c>
      <c r="B344" t="s">
        <v>757</v>
      </c>
      <c r="C344" t="s">
        <v>61</v>
      </c>
      <c r="D344" t="s">
        <v>758</v>
      </c>
      <c r="E344" t="str">
        <f>RIGHT(Таблица2[[#This Row],[Дата рождения]],4)</f>
        <v>1994</v>
      </c>
      <c r="F344">
        <v>23</v>
      </c>
      <c r="G344" t="s">
        <v>63</v>
      </c>
      <c r="H344">
        <v>51471877</v>
      </c>
    </row>
    <row r="345" spans="1:8" x14ac:dyDescent="0.35">
      <c r="A345">
        <v>1094</v>
      </c>
      <c r="B345" t="s">
        <v>759</v>
      </c>
      <c r="C345" t="s">
        <v>61</v>
      </c>
      <c r="D345" t="s">
        <v>760</v>
      </c>
      <c r="E345" t="str">
        <f>RIGHT(Таблица2[[#This Row],[Дата рождения]],4)</f>
        <v>1997</v>
      </c>
      <c r="F345">
        <v>20</v>
      </c>
      <c r="G345" t="s">
        <v>63</v>
      </c>
      <c r="H345">
        <v>33672074</v>
      </c>
    </row>
    <row r="346" spans="1:8" x14ac:dyDescent="0.35">
      <c r="A346">
        <v>933</v>
      </c>
      <c r="B346" t="s">
        <v>761</v>
      </c>
      <c r="C346" t="s">
        <v>115</v>
      </c>
      <c r="D346" t="s">
        <v>762</v>
      </c>
      <c r="E346" t="str">
        <f>RIGHT(Таблица2[[#This Row],[Дата рождения]],4)</f>
        <v>1993</v>
      </c>
      <c r="F346">
        <v>24</v>
      </c>
      <c r="G346" t="s">
        <v>69</v>
      </c>
      <c r="H346">
        <v>44683692</v>
      </c>
    </row>
    <row r="347" spans="1:8" x14ac:dyDescent="0.35">
      <c r="A347">
        <v>750</v>
      </c>
      <c r="B347" t="s">
        <v>763</v>
      </c>
      <c r="C347" t="s">
        <v>61</v>
      </c>
      <c r="D347" t="s">
        <v>764</v>
      </c>
      <c r="E347" t="str">
        <f>RIGHT(Таблица2[[#This Row],[Дата рождения]],4)</f>
        <v>1997</v>
      </c>
      <c r="F347">
        <v>20</v>
      </c>
      <c r="G347" t="s">
        <v>63</v>
      </c>
      <c r="H347">
        <v>18527069</v>
      </c>
    </row>
    <row r="348" spans="1:8" x14ac:dyDescent="0.35">
      <c r="A348">
        <v>329</v>
      </c>
      <c r="B348" t="s">
        <v>765</v>
      </c>
      <c r="C348" t="s">
        <v>61</v>
      </c>
      <c r="D348" t="s">
        <v>766</v>
      </c>
      <c r="E348" t="str">
        <f>RIGHT(Таблица2[[#This Row],[Дата рождения]],4)</f>
        <v>1985</v>
      </c>
      <c r="F348">
        <v>32</v>
      </c>
      <c r="G348" t="s">
        <v>63</v>
      </c>
      <c r="H348">
        <v>23175322</v>
      </c>
    </row>
    <row r="349" spans="1:8" x14ac:dyDescent="0.35">
      <c r="A349">
        <v>294</v>
      </c>
      <c r="B349" t="s">
        <v>767</v>
      </c>
      <c r="C349" t="s">
        <v>75</v>
      </c>
      <c r="D349" t="s">
        <v>768</v>
      </c>
      <c r="E349" t="str">
        <f>RIGHT(Таблица2[[#This Row],[Дата рождения]],4)</f>
        <v>1981</v>
      </c>
      <c r="F349">
        <v>36</v>
      </c>
      <c r="G349" t="s">
        <v>63</v>
      </c>
      <c r="H349">
        <v>58106863</v>
      </c>
    </row>
    <row r="350" spans="1:8" x14ac:dyDescent="0.35">
      <c r="A350">
        <v>705</v>
      </c>
      <c r="B350" t="s">
        <v>769</v>
      </c>
      <c r="C350" t="s">
        <v>75</v>
      </c>
      <c r="D350" t="s">
        <v>770</v>
      </c>
      <c r="E350" t="str">
        <f>RIGHT(Таблица2[[#This Row],[Дата рождения]],4)</f>
        <v>1993</v>
      </c>
      <c r="F350">
        <v>24</v>
      </c>
      <c r="G350" t="s">
        <v>63</v>
      </c>
      <c r="H350">
        <v>35036629</v>
      </c>
    </row>
    <row r="351" spans="1:8" x14ac:dyDescent="0.35">
      <c r="A351">
        <v>88</v>
      </c>
      <c r="B351" t="s">
        <v>771</v>
      </c>
      <c r="C351" t="s">
        <v>61</v>
      </c>
      <c r="D351" t="s">
        <v>772</v>
      </c>
      <c r="E351" t="str">
        <f>RIGHT(Таблица2[[#This Row],[Дата рождения]],4)</f>
        <v>1993</v>
      </c>
      <c r="F351">
        <v>24</v>
      </c>
      <c r="G351" t="s">
        <v>63</v>
      </c>
      <c r="H351">
        <v>38567595</v>
      </c>
    </row>
    <row r="352" spans="1:8" x14ac:dyDescent="0.35">
      <c r="A352">
        <v>1561</v>
      </c>
      <c r="B352" t="s">
        <v>773</v>
      </c>
      <c r="C352" t="s">
        <v>75</v>
      </c>
      <c r="D352" t="s">
        <v>774</v>
      </c>
      <c r="E352" t="str">
        <f>RIGHT(Таблица2[[#This Row],[Дата рождения]],4)</f>
        <v>1984</v>
      </c>
      <c r="F352">
        <v>33</v>
      </c>
      <c r="G352" t="s">
        <v>89</v>
      </c>
      <c r="H352">
        <v>90195955</v>
      </c>
    </row>
    <row r="353" spans="1:8" x14ac:dyDescent="0.35">
      <c r="A353">
        <v>1082</v>
      </c>
      <c r="B353" t="s">
        <v>775</v>
      </c>
      <c r="C353" t="s">
        <v>61</v>
      </c>
      <c r="D353" t="s">
        <v>776</v>
      </c>
      <c r="E353" t="str">
        <f>RIGHT(Таблица2[[#This Row],[Дата рождения]],4)</f>
        <v>1981</v>
      </c>
      <c r="F353">
        <v>36</v>
      </c>
      <c r="G353" t="s">
        <v>89</v>
      </c>
      <c r="H353">
        <v>7439292</v>
      </c>
    </row>
    <row r="354" spans="1:8" x14ac:dyDescent="0.35">
      <c r="A354">
        <v>813</v>
      </c>
      <c r="B354" t="s">
        <v>777</v>
      </c>
      <c r="C354" t="s">
        <v>61</v>
      </c>
      <c r="D354" t="s">
        <v>778</v>
      </c>
      <c r="E354" t="str">
        <f>RIGHT(Таблица2[[#This Row],[Дата рождения]],4)</f>
        <v>1986</v>
      </c>
      <c r="F354">
        <v>31</v>
      </c>
      <c r="G354" t="s">
        <v>66</v>
      </c>
      <c r="H354">
        <v>13324618</v>
      </c>
    </row>
    <row r="355" spans="1:8" x14ac:dyDescent="0.35">
      <c r="A355">
        <v>1326</v>
      </c>
      <c r="B355" t="s">
        <v>779</v>
      </c>
      <c r="C355" t="s">
        <v>115</v>
      </c>
      <c r="D355" t="s">
        <v>780</v>
      </c>
      <c r="E355" t="str">
        <f>RIGHT(Таблица2[[#This Row],[Дата рождения]],4)</f>
        <v>1983</v>
      </c>
      <c r="F355">
        <v>34</v>
      </c>
      <c r="G355" t="s">
        <v>89</v>
      </c>
      <c r="H355">
        <v>55275750</v>
      </c>
    </row>
    <row r="356" spans="1:8" x14ac:dyDescent="0.35">
      <c r="A356">
        <v>502</v>
      </c>
      <c r="B356" t="s">
        <v>781</v>
      </c>
      <c r="C356" t="s">
        <v>115</v>
      </c>
      <c r="D356" t="s">
        <v>782</v>
      </c>
      <c r="E356" t="str">
        <f>RIGHT(Таблица2[[#This Row],[Дата рождения]],4)</f>
        <v>1979</v>
      </c>
      <c r="F356">
        <v>38</v>
      </c>
      <c r="G356" t="s">
        <v>63</v>
      </c>
      <c r="H356">
        <v>25906735</v>
      </c>
    </row>
    <row r="357" spans="1:8" x14ac:dyDescent="0.35">
      <c r="A357">
        <v>434</v>
      </c>
      <c r="B357" t="s">
        <v>783</v>
      </c>
      <c r="C357" t="s">
        <v>115</v>
      </c>
      <c r="D357" t="s">
        <v>784</v>
      </c>
      <c r="E357" t="str">
        <f>RIGHT(Таблица2[[#This Row],[Дата рождения]],4)</f>
        <v>1989</v>
      </c>
      <c r="F357">
        <v>28</v>
      </c>
      <c r="G357" t="s">
        <v>63</v>
      </c>
      <c r="H357">
        <v>80160057</v>
      </c>
    </row>
    <row r="358" spans="1:8" x14ac:dyDescent="0.35">
      <c r="A358">
        <v>269</v>
      </c>
      <c r="B358" t="s">
        <v>785</v>
      </c>
      <c r="C358" t="s">
        <v>61</v>
      </c>
      <c r="D358" t="s">
        <v>786</v>
      </c>
      <c r="E358" t="str">
        <f>RIGHT(Таблица2[[#This Row],[Дата рождения]],4)</f>
        <v>1972</v>
      </c>
      <c r="F358">
        <v>45</v>
      </c>
      <c r="G358" t="s">
        <v>89</v>
      </c>
      <c r="H358">
        <v>99528117</v>
      </c>
    </row>
    <row r="359" spans="1:8" x14ac:dyDescent="0.35">
      <c r="A359">
        <v>545</v>
      </c>
      <c r="B359" t="s">
        <v>787</v>
      </c>
      <c r="C359" t="s">
        <v>75</v>
      </c>
      <c r="D359" t="s">
        <v>788</v>
      </c>
      <c r="E359" t="str">
        <f>RIGHT(Таблица2[[#This Row],[Дата рождения]],4)</f>
        <v>1975</v>
      </c>
      <c r="F359">
        <v>42</v>
      </c>
      <c r="G359" t="s">
        <v>63</v>
      </c>
      <c r="H359">
        <v>17339272</v>
      </c>
    </row>
    <row r="360" spans="1:8" x14ac:dyDescent="0.35">
      <c r="A360">
        <v>148</v>
      </c>
      <c r="B360" t="s">
        <v>789</v>
      </c>
      <c r="C360" t="s">
        <v>75</v>
      </c>
      <c r="D360" t="s">
        <v>790</v>
      </c>
      <c r="E360" t="str">
        <f>RIGHT(Таблица2[[#This Row],[Дата рождения]],4)</f>
        <v>1981</v>
      </c>
      <c r="F360">
        <v>36</v>
      </c>
      <c r="G360" t="s">
        <v>98</v>
      </c>
      <c r="H360">
        <v>95314792</v>
      </c>
    </row>
    <row r="361" spans="1:8" x14ac:dyDescent="0.35">
      <c r="A361">
        <v>1582</v>
      </c>
      <c r="B361" t="s">
        <v>791</v>
      </c>
      <c r="C361" t="s">
        <v>61</v>
      </c>
      <c r="D361" t="s">
        <v>792</v>
      </c>
      <c r="E361" t="str">
        <f>RIGHT(Таблица2[[#This Row],[Дата рождения]],4)</f>
        <v>1988</v>
      </c>
      <c r="F361">
        <v>29</v>
      </c>
      <c r="G361" t="s">
        <v>63</v>
      </c>
      <c r="H361">
        <v>29805930</v>
      </c>
    </row>
    <row r="362" spans="1:8" x14ac:dyDescent="0.35">
      <c r="A362">
        <v>1010</v>
      </c>
      <c r="B362" t="s">
        <v>793</v>
      </c>
      <c r="C362" t="s">
        <v>61</v>
      </c>
      <c r="D362" t="s">
        <v>794</v>
      </c>
      <c r="E362" t="str">
        <f>RIGHT(Таблица2[[#This Row],[Дата рождения]],4)</f>
        <v>1986</v>
      </c>
      <c r="F362">
        <v>31</v>
      </c>
      <c r="G362" t="s">
        <v>119</v>
      </c>
      <c r="H362">
        <v>64793012</v>
      </c>
    </row>
    <row r="363" spans="1:8" x14ac:dyDescent="0.35">
      <c r="A363">
        <v>1509</v>
      </c>
      <c r="B363" t="s">
        <v>795</v>
      </c>
      <c r="C363" t="s">
        <v>75</v>
      </c>
      <c r="D363" t="s">
        <v>796</v>
      </c>
      <c r="E363" t="str">
        <f>RIGHT(Таблица2[[#This Row],[Дата рождения]],4)</f>
        <v>1997</v>
      </c>
      <c r="F363">
        <v>20</v>
      </c>
      <c r="G363" t="s">
        <v>63</v>
      </c>
      <c r="H363">
        <v>89508324</v>
      </c>
    </row>
    <row r="364" spans="1:8" x14ac:dyDescent="0.35">
      <c r="A364">
        <v>1338</v>
      </c>
      <c r="B364" t="s">
        <v>797</v>
      </c>
      <c r="C364" t="s">
        <v>61</v>
      </c>
      <c r="D364" t="s">
        <v>798</v>
      </c>
      <c r="E364" t="str">
        <f>RIGHT(Таблица2[[#This Row],[Дата рождения]],4)</f>
        <v>1997</v>
      </c>
      <c r="F364">
        <v>20</v>
      </c>
      <c r="G364" t="s">
        <v>63</v>
      </c>
      <c r="H364">
        <v>97975600</v>
      </c>
    </row>
    <row r="365" spans="1:8" x14ac:dyDescent="0.35">
      <c r="A365">
        <v>224</v>
      </c>
      <c r="B365" t="s">
        <v>799</v>
      </c>
      <c r="C365" t="s">
        <v>75</v>
      </c>
      <c r="D365" t="s">
        <v>800</v>
      </c>
      <c r="E365" t="str">
        <f>RIGHT(Таблица2[[#This Row],[Дата рождения]],4)</f>
        <v>1986</v>
      </c>
      <c r="F365">
        <v>31</v>
      </c>
      <c r="G365" t="s">
        <v>63</v>
      </c>
      <c r="H365">
        <v>22939241</v>
      </c>
    </row>
    <row r="366" spans="1:8" x14ac:dyDescent="0.35">
      <c r="A366">
        <v>431</v>
      </c>
      <c r="B366" t="s">
        <v>801</v>
      </c>
      <c r="C366" t="s">
        <v>115</v>
      </c>
      <c r="D366" t="s">
        <v>802</v>
      </c>
      <c r="E366" t="str">
        <f>RIGHT(Таблица2[[#This Row],[Дата рождения]],4)</f>
        <v>1995</v>
      </c>
      <c r="F366">
        <v>22</v>
      </c>
      <c r="G366" t="s">
        <v>63</v>
      </c>
      <c r="H366">
        <v>26132109</v>
      </c>
    </row>
    <row r="367" spans="1:8" x14ac:dyDescent="0.35">
      <c r="A367">
        <v>847</v>
      </c>
      <c r="B367" t="s">
        <v>803</v>
      </c>
      <c r="C367" t="s">
        <v>61</v>
      </c>
      <c r="D367" t="s">
        <v>804</v>
      </c>
      <c r="E367" t="str">
        <f>RIGHT(Таблица2[[#This Row],[Дата рождения]],4)</f>
        <v>1991</v>
      </c>
      <c r="F367">
        <v>26</v>
      </c>
      <c r="G367" t="s">
        <v>89</v>
      </c>
      <c r="H367">
        <v>58114001</v>
      </c>
    </row>
    <row r="368" spans="1:8" x14ac:dyDescent="0.35">
      <c r="A368">
        <v>1054</v>
      </c>
      <c r="B368" t="s">
        <v>402</v>
      </c>
      <c r="C368" t="s">
        <v>61</v>
      </c>
      <c r="D368" t="s">
        <v>403</v>
      </c>
      <c r="E368" t="str">
        <f>RIGHT(Таблица2[[#This Row],[Дата рождения]],4)</f>
        <v>1988</v>
      </c>
      <c r="F368">
        <v>29</v>
      </c>
      <c r="G368" t="s">
        <v>63</v>
      </c>
      <c r="H368">
        <v>93936145</v>
      </c>
    </row>
    <row r="369" spans="1:8" x14ac:dyDescent="0.35">
      <c r="A369">
        <v>366</v>
      </c>
      <c r="B369" t="s">
        <v>805</v>
      </c>
      <c r="C369" t="s">
        <v>115</v>
      </c>
      <c r="D369" t="s">
        <v>806</v>
      </c>
      <c r="E369" t="str">
        <f>RIGHT(Таблица2[[#This Row],[Дата рождения]],4)</f>
        <v>1994</v>
      </c>
      <c r="F369">
        <v>23</v>
      </c>
      <c r="G369" t="s">
        <v>63</v>
      </c>
      <c r="H369">
        <v>91706742</v>
      </c>
    </row>
    <row r="370" spans="1:8" x14ac:dyDescent="0.35">
      <c r="A370">
        <v>775</v>
      </c>
      <c r="B370" t="s">
        <v>807</v>
      </c>
      <c r="C370" t="s">
        <v>61</v>
      </c>
      <c r="D370" t="s">
        <v>808</v>
      </c>
      <c r="E370" t="str">
        <f>RIGHT(Таблица2[[#This Row],[Дата рождения]],4)</f>
        <v>1988</v>
      </c>
      <c r="F370">
        <v>30</v>
      </c>
      <c r="G370" t="s">
        <v>63</v>
      </c>
      <c r="H370">
        <v>80947941</v>
      </c>
    </row>
    <row r="371" spans="1:8" x14ac:dyDescent="0.35">
      <c r="A371">
        <v>1187</v>
      </c>
      <c r="B371" t="s">
        <v>809</v>
      </c>
      <c r="C371" t="s">
        <v>115</v>
      </c>
      <c r="D371" t="s">
        <v>810</v>
      </c>
      <c r="E371" t="str">
        <f>RIGHT(Таблица2[[#This Row],[Дата рождения]],4)</f>
        <v>1997</v>
      </c>
      <c r="F371">
        <v>20</v>
      </c>
      <c r="G371" t="s">
        <v>63</v>
      </c>
      <c r="H371">
        <v>55827145</v>
      </c>
    </row>
    <row r="372" spans="1:8" x14ac:dyDescent="0.35">
      <c r="A372">
        <v>728</v>
      </c>
      <c r="B372" t="s">
        <v>811</v>
      </c>
      <c r="C372" t="s">
        <v>61</v>
      </c>
      <c r="D372" t="s">
        <v>812</v>
      </c>
      <c r="E372" t="str">
        <f>RIGHT(Таблица2[[#This Row],[Дата рождения]],4)</f>
        <v>1993</v>
      </c>
      <c r="F372">
        <v>24</v>
      </c>
      <c r="G372" t="s">
        <v>229</v>
      </c>
      <c r="H372">
        <v>54004059</v>
      </c>
    </row>
    <row r="373" spans="1:8" x14ac:dyDescent="0.35">
      <c r="A373">
        <v>357</v>
      </c>
      <c r="B373" t="s">
        <v>813</v>
      </c>
      <c r="C373" t="s">
        <v>61</v>
      </c>
      <c r="D373" t="s">
        <v>814</v>
      </c>
      <c r="E373" t="str">
        <f>RIGHT(Таблица2[[#This Row],[Дата рождения]],4)</f>
        <v>1995</v>
      </c>
      <c r="F373">
        <v>22</v>
      </c>
      <c r="G373" t="s">
        <v>63</v>
      </c>
      <c r="H373">
        <v>27935334</v>
      </c>
    </row>
    <row r="374" spans="1:8" x14ac:dyDescent="0.35">
      <c r="A374">
        <v>1670</v>
      </c>
      <c r="B374" t="s">
        <v>815</v>
      </c>
      <c r="C374" t="s">
        <v>75</v>
      </c>
      <c r="D374" t="s">
        <v>816</v>
      </c>
      <c r="E374" t="str">
        <f>RIGHT(Таблица2[[#This Row],[Дата рождения]],4)</f>
        <v>1982</v>
      </c>
      <c r="F374">
        <v>35</v>
      </c>
      <c r="G374" t="s">
        <v>63</v>
      </c>
      <c r="H374">
        <v>23363767</v>
      </c>
    </row>
    <row r="375" spans="1:8" x14ac:dyDescent="0.35">
      <c r="A375">
        <v>1311</v>
      </c>
      <c r="B375" t="s">
        <v>817</v>
      </c>
      <c r="C375" t="s">
        <v>115</v>
      </c>
      <c r="D375" t="s">
        <v>818</v>
      </c>
      <c r="E375" t="str">
        <f>RIGHT(Таблица2[[#This Row],[Дата рождения]],4)</f>
        <v>1981</v>
      </c>
      <c r="F375">
        <v>36</v>
      </c>
      <c r="G375" t="s">
        <v>66</v>
      </c>
      <c r="H375">
        <v>58973748</v>
      </c>
    </row>
    <row r="376" spans="1:8" x14ac:dyDescent="0.35">
      <c r="A376">
        <v>960</v>
      </c>
      <c r="B376" t="s">
        <v>819</v>
      </c>
      <c r="C376" t="s">
        <v>115</v>
      </c>
      <c r="D376" t="s">
        <v>820</v>
      </c>
      <c r="E376" t="str">
        <f>RIGHT(Таблица2[[#This Row],[Дата рождения]],4)</f>
        <v>1991</v>
      </c>
      <c r="F376">
        <v>26</v>
      </c>
      <c r="G376" t="s">
        <v>63</v>
      </c>
      <c r="H376">
        <v>29741958</v>
      </c>
    </row>
    <row r="377" spans="1:8" x14ac:dyDescent="0.35">
      <c r="A377">
        <v>902</v>
      </c>
      <c r="B377" t="s">
        <v>223</v>
      </c>
      <c r="C377" t="s">
        <v>75</v>
      </c>
      <c r="D377" t="s">
        <v>224</v>
      </c>
      <c r="E377" t="str">
        <f>RIGHT(Таблица2[[#This Row],[Дата рождения]],4)</f>
        <v>1984</v>
      </c>
      <c r="F377">
        <v>33</v>
      </c>
      <c r="G377" t="s">
        <v>66</v>
      </c>
      <c r="H377">
        <v>33690865</v>
      </c>
    </row>
    <row r="378" spans="1:8" x14ac:dyDescent="0.35">
      <c r="A378">
        <v>846</v>
      </c>
      <c r="B378" t="s">
        <v>821</v>
      </c>
      <c r="C378" t="s">
        <v>61</v>
      </c>
      <c r="D378" t="s">
        <v>349</v>
      </c>
      <c r="E378" t="str">
        <f>RIGHT(Таблица2[[#This Row],[Дата рождения]],4)</f>
        <v>1991</v>
      </c>
      <c r="F378">
        <v>26</v>
      </c>
      <c r="G378" t="s">
        <v>63</v>
      </c>
      <c r="H378">
        <v>3267899</v>
      </c>
    </row>
    <row r="379" spans="1:8" x14ac:dyDescent="0.35">
      <c r="A379">
        <v>703</v>
      </c>
      <c r="B379" t="s">
        <v>822</v>
      </c>
      <c r="C379" t="s">
        <v>115</v>
      </c>
      <c r="D379" t="s">
        <v>823</v>
      </c>
      <c r="E379" t="str">
        <f>RIGHT(Таблица2[[#This Row],[Дата рождения]],4)</f>
        <v>1990</v>
      </c>
      <c r="F379">
        <v>27</v>
      </c>
      <c r="G379" t="s">
        <v>63</v>
      </c>
      <c r="H379">
        <v>22447855</v>
      </c>
    </row>
    <row r="380" spans="1:8" x14ac:dyDescent="0.35">
      <c r="A380">
        <v>45</v>
      </c>
      <c r="B380" t="s">
        <v>824</v>
      </c>
      <c r="C380" t="s">
        <v>115</v>
      </c>
      <c r="D380" t="s">
        <v>556</v>
      </c>
      <c r="E380" t="str">
        <f>RIGHT(Таблица2[[#This Row],[Дата рождения]],4)</f>
        <v>1990</v>
      </c>
      <c r="F380">
        <v>27</v>
      </c>
      <c r="G380" t="s">
        <v>63</v>
      </c>
      <c r="H380">
        <v>55431651</v>
      </c>
    </row>
    <row r="381" spans="1:8" x14ac:dyDescent="0.35">
      <c r="A381">
        <v>1714</v>
      </c>
      <c r="B381" t="s">
        <v>825</v>
      </c>
      <c r="C381" t="s">
        <v>75</v>
      </c>
      <c r="D381" t="s">
        <v>826</v>
      </c>
      <c r="E381" t="str">
        <f>RIGHT(Таблица2[[#This Row],[Дата рождения]],4)</f>
        <v>1992</v>
      </c>
      <c r="F381">
        <v>25</v>
      </c>
      <c r="G381" t="s">
        <v>63</v>
      </c>
      <c r="H381">
        <v>63902350</v>
      </c>
    </row>
    <row r="382" spans="1:8" x14ac:dyDescent="0.35">
      <c r="A382">
        <v>928</v>
      </c>
      <c r="B382" t="s">
        <v>827</v>
      </c>
      <c r="C382" t="s">
        <v>115</v>
      </c>
      <c r="D382" t="s">
        <v>828</v>
      </c>
      <c r="E382" t="str">
        <f>RIGHT(Таблица2[[#This Row],[Дата рождения]],4)</f>
        <v>1993</v>
      </c>
      <c r="F382">
        <v>24</v>
      </c>
      <c r="G382" t="s">
        <v>63</v>
      </c>
      <c r="H382">
        <v>9256373</v>
      </c>
    </row>
    <row r="383" spans="1:8" x14ac:dyDescent="0.35">
      <c r="A383">
        <v>861</v>
      </c>
      <c r="B383" t="s">
        <v>829</v>
      </c>
      <c r="C383" t="s">
        <v>75</v>
      </c>
      <c r="D383" t="s">
        <v>830</v>
      </c>
      <c r="E383" t="str">
        <f>RIGHT(Таблица2[[#This Row],[Дата рождения]],4)</f>
        <v>1987</v>
      </c>
      <c r="F383">
        <v>30</v>
      </c>
      <c r="G383" t="s">
        <v>63</v>
      </c>
      <c r="H383">
        <v>89291763</v>
      </c>
    </row>
    <row r="384" spans="1:8" x14ac:dyDescent="0.35">
      <c r="A384">
        <v>422</v>
      </c>
      <c r="B384" t="s">
        <v>831</v>
      </c>
      <c r="C384" t="s">
        <v>75</v>
      </c>
      <c r="D384" t="s">
        <v>832</v>
      </c>
      <c r="E384" t="str">
        <f>RIGHT(Таблица2[[#This Row],[Дата рождения]],4)</f>
        <v>1982</v>
      </c>
      <c r="F384">
        <v>35</v>
      </c>
      <c r="G384" t="s">
        <v>63</v>
      </c>
      <c r="H384">
        <v>84443000</v>
      </c>
    </row>
    <row r="385" spans="1:8" x14ac:dyDescent="0.35">
      <c r="A385">
        <v>556</v>
      </c>
      <c r="B385" t="s">
        <v>833</v>
      </c>
      <c r="C385" t="s">
        <v>75</v>
      </c>
      <c r="D385" t="s">
        <v>834</v>
      </c>
      <c r="E385" t="str">
        <f>RIGHT(Таблица2[[#This Row],[Дата рождения]],4)</f>
        <v>1987</v>
      </c>
      <c r="F385">
        <v>31</v>
      </c>
      <c r="G385" t="s">
        <v>89</v>
      </c>
      <c r="H385">
        <v>68726789</v>
      </c>
    </row>
    <row r="386" spans="1:8" x14ac:dyDescent="0.35">
      <c r="A386">
        <v>537</v>
      </c>
      <c r="B386" t="s">
        <v>835</v>
      </c>
      <c r="C386" t="s">
        <v>61</v>
      </c>
      <c r="D386" t="s">
        <v>836</v>
      </c>
      <c r="E386" t="str">
        <f>RIGHT(Таблица2[[#This Row],[Дата рождения]],4)</f>
        <v>1977</v>
      </c>
      <c r="F386">
        <v>40</v>
      </c>
      <c r="G386" t="s">
        <v>63</v>
      </c>
      <c r="H386">
        <v>58788596</v>
      </c>
    </row>
    <row r="387" spans="1:8" x14ac:dyDescent="0.35">
      <c r="A387">
        <v>113</v>
      </c>
      <c r="B387" t="s">
        <v>837</v>
      </c>
      <c r="C387" t="s">
        <v>61</v>
      </c>
      <c r="D387" t="s">
        <v>838</v>
      </c>
      <c r="E387" t="str">
        <f>RIGHT(Таблица2[[#This Row],[Дата рождения]],4)</f>
        <v>1978</v>
      </c>
      <c r="F387">
        <v>40</v>
      </c>
      <c r="G387" t="s">
        <v>63</v>
      </c>
      <c r="H387">
        <v>432288</v>
      </c>
    </row>
    <row r="388" spans="1:8" x14ac:dyDescent="0.35">
      <c r="A388">
        <v>30</v>
      </c>
      <c r="B388" t="s">
        <v>839</v>
      </c>
      <c r="C388" t="s">
        <v>61</v>
      </c>
      <c r="D388" t="s">
        <v>840</v>
      </c>
      <c r="E388" t="str">
        <f>RIGHT(Таблица2[[#This Row],[Дата рождения]],4)</f>
        <v>1995</v>
      </c>
      <c r="F388">
        <v>22</v>
      </c>
      <c r="G388" t="s">
        <v>63</v>
      </c>
      <c r="H388">
        <v>27272412</v>
      </c>
    </row>
    <row r="389" spans="1:8" x14ac:dyDescent="0.35">
      <c r="A389">
        <v>1107</v>
      </c>
      <c r="B389" t="s">
        <v>841</v>
      </c>
      <c r="C389" t="s">
        <v>61</v>
      </c>
      <c r="D389" t="s">
        <v>842</v>
      </c>
      <c r="E389" t="str">
        <f>RIGHT(Таблица2[[#This Row],[Дата рождения]],4)</f>
        <v>1996</v>
      </c>
      <c r="F389">
        <v>21</v>
      </c>
      <c r="G389" t="s">
        <v>63</v>
      </c>
      <c r="H389">
        <v>8216744</v>
      </c>
    </row>
    <row r="390" spans="1:8" x14ac:dyDescent="0.35">
      <c r="A390">
        <v>1593</v>
      </c>
      <c r="B390" t="s">
        <v>843</v>
      </c>
      <c r="C390" t="s">
        <v>61</v>
      </c>
      <c r="D390" t="s">
        <v>844</v>
      </c>
      <c r="E390" t="str">
        <f>RIGHT(Таблица2[[#This Row],[Дата рождения]],4)</f>
        <v>1986</v>
      </c>
      <c r="F390">
        <v>31</v>
      </c>
      <c r="G390" t="s">
        <v>63</v>
      </c>
      <c r="H390">
        <v>34156911</v>
      </c>
    </row>
    <row r="391" spans="1:8" x14ac:dyDescent="0.35">
      <c r="A391">
        <v>1384</v>
      </c>
      <c r="B391" t="s">
        <v>845</v>
      </c>
      <c r="C391" t="s">
        <v>115</v>
      </c>
      <c r="D391" t="s">
        <v>846</v>
      </c>
      <c r="E391" t="str">
        <f>RIGHT(Таблица2[[#This Row],[Дата рождения]],4)</f>
        <v>1984</v>
      </c>
      <c r="F391">
        <v>33</v>
      </c>
      <c r="G391" t="s">
        <v>79</v>
      </c>
      <c r="H391">
        <v>47857903</v>
      </c>
    </row>
    <row r="392" spans="1:8" x14ac:dyDescent="0.35">
      <c r="A392">
        <v>1604</v>
      </c>
      <c r="B392" t="s">
        <v>847</v>
      </c>
      <c r="C392" t="s">
        <v>61</v>
      </c>
      <c r="D392" t="s">
        <v>848</v>
      </c>
      <c r="E392" t="str">
        <f>RIGHT(Таблица2[[#This Row],[Дата рождения]],4)</f>
        <v>1981</v>
      </c>
      <c r="F392">
        <v>36</v>
      </c>
      <c r="G392" t="s">
        <v>63</v>
      </c>
      <c r="H392">
        <v>91756052</v>
      </c>
    </row>
    <row r="393" spans="1:8" x14ac:dyDescent="0.35">
      <c r="A393">
        <v>1592</v>
      </c>
      <c r="B393" t="s">
        <v>849</v>
      </c>
      <c r="C393" t="s">
        <v>61</v>
      </c>
      <c r="D393" t="s">
        <v>850</v>
      </c>
      <c r="E393" t="str">
        <f>RIGHT(Таблица2[[#This Row],[Дата рождения]],4)</f>
        <v>1980</v>
      </c>
      <c r="F393">
        <v>37</v>
      </c>
      <c r="G393" t="s">
        <v>79</v>
      </c>
      <c r="H393">
        <v>16543878</v>
      </c>
    </row>
    <row r="394" spans="1:8" x14ac:dyDescent="0.35">
      <c r="A394">
        <v>1009</v>
      </c>
      <c r="B394" t="s">
        <v>851</v>
      </c>
      <c r="C394" t="s">
        <v>75</v>
      </c>
      <c r="D394" t="s">
        <v>852</v>
      </c>
      <c r="E394" t="str">
        <f>RIGHT(Таблица2[[#This Row],[Дата рождения]],4)</f>
        <v>1977</v>
      </c>
      <c r="F394">
        <v>40</v>
      </c>
      <c r="G394" t="s">
        <v>89</v>
      </c>
      <c r="H394">
        <v>89107108</v>
      </c>
    </row>
    <row r="395" spans="1:8" x14ac:dyDescent="0.35">
      <c r="A395">
        <v>320</v>
      </c>
      <c r="B395" t="s">
        <v>853</v>
      </c>
      <c r="C395" t="s">
        <v>75</v>
      </c>
      <c r="D395" t="s">
        <v>854</v>
      </c>
      <c r="E395" t="str">
        <f>RIGHT(Таблица2[[#This Row],[Дата рождения]],4)</f>
        <v>1989</v>
      </c>
      <c r="F395">
        <v>28</v>
      </c>
      <c r="G395" t="s">
        <v>63</v>
      </c>
      <c r="H395">
        <v>46835642</v>
      </c>
    </row>
    <row r="396" spans="1:8" x14ac:dyDescent="0.35">
      <c r="A396">
        <v>485</v>
      </c>
      <c r="B396" t="s">
        <v>855</v>
      </c>
      <c r="C396" t="s">
        <v>115</v>
      </c>
      <c r="D396" t="s">
        <v>88</v>
      </c>
      <c r="E396" t="str">
        <f>RIGHT(Таблица2[[#This Row],[Дата рождения]],4)</f>
        <v>1987</v>
      </c>
      <c r="F396">
        <v>30</v>
      </c>
      <c r="G396" t="s">
        <v>63</v>
      </c>
      <c r="H396">
        <v>49157341</v>
      </c>
    </row>
    <row r="397" spans="1:8" x14ac:dyDescent="0.35">
      <c r="A397">
        <v>631</v>
      </c>
      <c r="B397" t="s">
        <v>856</v>
      </c>
      <c r="C397" t="s">
        <v>75</v>
      </c>
      <c r="D397" t="s">
        <v>857</v>
      </c>
      <c r="E397" t="str">
        <f>RIGHT(Таблица2[[#This Row],[Дата рождения]],4)</f>
        <v>1972</v>
      </c>
      <c r="F397">
        <v>45</v>
      </c>
      <c r="G397" t="s">
        <v>63</v>
      </c>
      <c r="H397">
        <v>4317279</v>
      </c>
    </row>
    <row r="398" spans="1:8" x14ac:dyDescent="0.35">
      <c r="A398">
        <v>1738</v>
      </c>
      <c r="B398" t="s">
        <v>858</v>
      </c>
      <c r="C398" t="s">
        <v>75</v>
      </c>
      <c r="D398" t="s">
        <v>859</v>
      </c>
      <c r="E398" t="str">
        <f>RIGHT(Таблица2[[#This Row],[Дата рождения]],4)</f>
        <v>1992</v>
      </c>
      <c r="F398">
        <v>25</v>
      </c>
      <c r="G398" t="s">
        <v>63</v>
      </c>
      <c r="H398">
        <v>38167599</v>
      </c>
    </row>
    <row r="399" spans="1:8" x14ac:dyDescent="0.35">
      <c r="A399">
        <v>175</v>
      </c>
      <c r="B399" t="s">
        <v>860</v>
      </c>
      <c r="C399" t="s">
        <v>75</v>
      </c>
      <c r="D399" t="s">
        <v>861</v>
      </c>
      <c r="E399" t="str">
        <f>RIGHT(Таблица2[[#This Row],[Дата рождения]],4)</f>
        <v>1988</v>
      </c>
      <c r="F399">
        <v>29</v>
      </c>
      <c r="G399" t="s">
        <v>89</v>
      </c>
      <c r="H399">
        <v>13979903</v>
      </c>
    </row>
    <row r="400" spans="1:8" x14ac:dyDescent="0.35">
      <c r="A400">
        <v>660</v>
      </c>
      <c r="B400" t="s">
        <v>862</v>
      </c>
      <c r="C400" t="s">
        <v>75</v>
      </c>
      <c r="D400" t="s">
        <v>863</v>
      </c>
      <c r="E400" t="str">
        <f>RIGHT(Таблица2[[#This Row],[Дата рождения]],4)</f>
        <v>1998</v>
      </c>
      <c r="F400">
        <v>19</v>
      </c>
      <c r="G400" t="s">
        <v>66</v>
      </c>
      <c r="H400">
        <v>95228128</v>
      </c>
    </row>
    <row r="401" spans="1:8" x14ac:dyDescent="0.35">
      <c r="A401">
        <v>760</v>
      </c>
      <c r="B401" t="s">
        <v>864</v>
      </c>
      <c r="C401" t="s">
        <v>61</v>
      </c>
      <c r="D401" t="s">
        <v>865</v>
      </c>
      <c r="E401" t="str">
        <f>RIGHT(Таблица2[[#This Row],[Дата рождения]],4)</f>
        <v>1981</v>
      </c>
      <c r="F401">
        <v>36</v>
      </c>
      <c r="G401" t="s">
        <v>66</v>
      </c>
      <c r="H401">
        <v>43640086</v>
      </c>
    </row>
    <row r="402" spans="1:8" x14ac:dyDescent="0.35">
      <c r="A402">
        <v>1730</v>
      </c>
      <c r="B402" t="s">
        <v>866</v>
      </c>
      <c r="C402" t="s">
        <v>75</v>
      </c>
      <c r="D402" t="s">
        <v>867</v>
      </c>
      <c r="E402" t="str">
        <f>RIGHT(Таблица2[[#This Row],[Дата рождения]],4)</f>
        <v>1999</v>
      </c>
      <c r="F402">
        <v>18</v>
      </c>
      <c r="G402" t="s">
        <v>229</v>
      </c>
      <c r="H402">
        <v>85212175</v>
      </c>
    </row>
    <row r="403" spans="1:8" x14ac:dyDescent="0.35">
      <c r="A403">
        <v>511</v>
      </c>
      <c r="B403" t="s">
        <v>868</v>
      </c>
      <c r="C403" t="s">
        <v>75</v>
      </c>
      <c r="D403" t="s">
        <v>869</v>
      </c>
      <c r="E403" t="str">
        <f>RIGHT(Таблица2[[#This Row],[Дата рождения]],4)</f>
        <v>1984</v>
      </c>
      <c r="F403">
        <v>33</v>
      </c>
      <c r="G403" t="s">
        <v>63</v>
      </c>
      <c r="H403">
        <v>2432796</v>
      </c>
    </row>
    <row r="404" spans="1:8" x14ac:dyDescent="0.35">
      <c r="A404">
        <v>420</v>
      </c>
      <c r="B404" t="s">
        <v>870</v>
      </c>
      <c r="C404" t="s">
        <v>61</v>
      </c>
      <c r="D404" t="s">
        <v>871</v>
      </c>
      <c r="E404" t="str">
        <f>RIGHT(Таблица2[[#This Row],[Дата рождения]],4)</f>
        <v>1986</v>
      </c>
      <c r="F404">
        <v>31</v>
      </c>
      <c r="G404" t="s">
        <v>63</v>
      </c>
      <c r="H404">
        <v>6213454</v>
      </c>
    </row>
    <row r="405" spans="1:8" x14ac:dyDescent="0.35">
      <c r="A405">
        <v>967</v>
      </c>
      <c r="B405" t="s">
        <v>872</v>
      </c>
      <c r="C405" t="s">
        <v>75</v>
      </c>
      <c r="D405" t="s">
        <v>873</v>
      </c>
      <c r="E405" t="str">
        <f>RIGHT(Таблица2[[#This Row],[Дата рождения]],4)</f>
        <v>1984</v>
      </c>
      <c r="F405">
        <v>34</v>
      </c>
      <c r="G405" t="s">
        <v>63</v>
      </c>
      <c r="H405">
        <v>46956338</v>
      </c>
    </row>
    <row r="406" spans="1:8" x14ac:dyDescent="0.35">
      <c r="A406">
        <v>670</v>
      </c>
      <c r="B406" t="s">
        <v>874</v>
      </c>
      <c r="C406" t="s">
        <v>75</v>
      </c>
      <c r="D406" t="s">
        <v>875</v>
      </c>
      <c r="E406" t="str">
        <f>RIGHT(Таблица2[[#This Row],[Дата рождения]],4)</f>
        <v>1999</v>
      </c>
      <c r="F406">
        <v>18</v>
      </c>
      <c r="G406" t="s">
        <v>69</v>
      </c>
      <c r="H406">
        <v>4540616</v>
      </c>
    </row>
    <row r="407" spans="1:8" x14ac:dyDescent="0.35">
      <c r="A407">
        <v>359</v>
      </c>
      <c r="B407" t="s">
        <v>876</v>
      </c>
      <c r="C407" t="s">
        <v>115</v>
      </c>
      <c r="D407" t="s">
        <v>877</v>
      </c>
      <c r="E407" t="str">
        <f>RIGHT(Таблица2[[#This Row],[Дата рождения]],4)</f>
        <v>1993</v>
      </c>
      <c r="F407">
        <v>24</v>
      </c>
      <c r="G407" t="s">
        <v>609</v>
      </c>
      <c r="H407">
        <v>62333565</v>
      </c>
    </row>
    <row r="408" spans="1:8" x14ac:dyDescent="0.35">
      <c r="A408">
        <v>377</v>
      </c>
      <c r="B408" t="s">
        <v>878</v>
      </c>
      <c r="C408" t="s">
        <v>61</v>
      </c>
      <c r="D408" t="s">
        <v>879</v>
      </c>
      <c r="E408" t="str">
        <f>RIGHT(Таблица2[[#This Row],[Дата рождения]],4)</f>
        <v>1987</v>
      </c>
      <c r="F408">
        <v>30</v>
      </c>
      <c r="G408" t="s">
        <v>119</v>
      </c>
      <c r="H408">
        <v>44796078</v>
      </c>
    </row>
    <row r="409" spans="1:8" x14ac:dyDescent="0.35">
      <c r="A409">
        <v>574</v>
      </c>
      <c r="B409" t="s">
        <v>880</v>
      </c>
      <c r="C409" t="s">
        <v>115</v>
      </c>
      <c r="D409" t="s">
        <v>881</v>
      </c>
      <c r="E409" t="str">
        <f>RIGHT(Таблица2[[#This Row],[Дата рождения]],4)</f>
        <v>1996</v>
      </c>
      <c r="F409">
        <v>21</v>
      </c>
      <c r="G409" t="s">
        <v>63</v>
      </c>
      <c r="H409">
        <v>3372092</v>
      </c>
    </row>
    <row r="410" spans="1:8" x14ac:dyDescent="0.35">
      <c r="A410">
        <v>198</v>
      </c>
      <c r="B410" t="s">
        <v>882</v>
      </c>
      <c r="C410" t="s">
        <v>61</v>
      </c>
      <c r="D410" t="s">
        <v>883</v>
      </c>
      <c r="E410" t="str">
        <f>RIGHT(Таблица2[[#This Row],[Дата рождения]],4)</f>
        <v>1987</v>
      </c>
      <c r="F410">
        <v>30</v>
      </c>
      <c r="G410" t="s">
        <v>79</v>
      </c>
      <c r="H410">
        <v>29857040</v>
      </c>
    </row>
    <row r="411" spans="1:8" x14ac:dyDescent="0.35">
      <c r="A411">
        <v>1111</v>
      </c>
      <c r="B411" t="s">
        <v>884</v>
      </c>
      <c r="C411" t="s">
        <v>115</v>
      </c>
      <c r="D411" t="s">
        <v>885</v>
      </c>
      <c r="E411" t="str">
        <f>RIGHT(Таблица2[[#This Row],[Дата рождения]],4)</f>
        <v>1998</v>
      </c>
      <c r="F411">
        <v>19</v>
      </c>
      <c r="G411" t="s">
        <v>63</v>
      </c>
      <c r="H411">
        <v>28347445</v>
      </c>
    </row>
    <row r="412" spans="1:8" x14ac:dyDescent="0.35">
      <c r="A412">
        <v>140</v>
      </c>
      <c r="B412" t="s">
        <v>886</v>
      </c>
      <c r="C412" t="s">
        <v>115</v>
      </c>
      <c r="D412" t="s">
        <v>887</v>
      </c>
      <c r="E412" t="str">
        <f>RIGHT(Таблица2[[#This Row],[Дата рождения]],4)</f>
        <v>1993</v>
      </c>
      <c r="F412">
        <v>24</v>
      </c>
      <c r="G412" t="s">
        <v>63</v>
      </c>
      <c r="H412">
        <v>99525100</v>
      </c>
    </row>
    <row r="413" spans="1:8" x14ac:dyDescent="0.35">
      <c r="A413">
        <v>826</v>
      </c>
      <c r="B413" t="s">
        <v>888</v>
      </c>
      <c r="C413" t="s">
        <v>61</v>
      </c>
      <c r="D413" t="s">
        <v>889</v>
      </c>
      <c r="E413" t="str">
        <f>RIGHT(Таблица2[[#This Row],[Дата рождения]],4)</f>
        <v>1986</v>
      </c>
      <c r="F413">
        <v>31</v>
      </c>
      <c r="G413" t="s">
        <v>89</v>
      </c>
      <c r="H413">
        <v>46945144</v>
      </c>
    </row>
    <row r="414" spans="1:8" x14ac:dyDescent="0.35">
      <c r="A414">
        <v>424</v>
      </c>
      <c r="B414" t="s">
        <v>890</v>
      </c>
      <c r="C414" t="s">
        <v>61</v>
      </c>
      <c r="D414" t="s">
        <v>891</v>
      </c>
      <c r="E414" t="str">
        <f>RIGHT(Таблица2[[#This Row],[Дата рождения]],4)</f>
        <v>1988</v>
      </c>
      <c r="F414">
        <v>29</v>
      </c>
      <c r="G414" t="s">
        <v>63</v>
      </c>
      <c r="H414">
        <v>83559483</v>
      </c>
    </row>
    <row r="415" spans="1:8" x14ac:dyDescent="0.35">
      <c r="A415">
        <v>856</v>
      </c>
      <c r="B415" t="s">
        <v>892</v>
      </c>
      <c r="C415" t="s">
        <v>61</v>
      </c>
      <c r="D415" t="s">
        <v>893</v>
      </c>
      <c r="E415" t="str">
        <f>RIGHT(Таблица2[[#This Row],[Дата рождения]],4)</f>
        <v>1988</v>
      </c>
      <c r="F415">
        <v>30</v>
      </c>
      <c r="G415" t="s">
        <v>146</v>
      </c>
      <c r="H415">
        <v>59616857</v>
      </c>
    </row>
    <row r="416" spans="1:8" x14ac:dyDescent="0.35">
      <c r="A416">
        <v>1382</v>
      </c>
      <c r="B416" t="s">
        <v>894</v>
      </c>
      <c r="C416" t="s">
        <v>61</v>
      </c>
      <c r="D416" t="s">
        <v>895</v>
      </c>
      <c r="E416" t="str">
        <f>RIGHT(Таблица2[[#This Row],[Дата рождения]],4)</f>
        <v>1982</v>
      </c>
      <c r="F416">
        <v>36</v>
      </c>
      <c r="G416" t="s">
        <v>79</v>
      </c>
      <c r="H416">
        <v>64948893</v>
      </c>
    </row>
    <row r="417" spans="1:8" x14ac:dyDescent="0.35">
      <c r="A417">
        <v>199</v>
      </c>
      <c r="B417" t="s">
        <v>896</v>
      </c>
      <c r="C417" t="s">
        <v>61</v>
      </c>
      <c r="D417" t="s">
        <v>897</v>
      </c>
      <c r="E417" t="str">
        <f>RIGHT(Таблица2[[#This Row],[Дата рождения]],4)</f>
        <v>1989</v>
      </c>
      <c r="F417">
        <v>28</v>
      </c>
      <c r="G417" t="s">
        <v>109</v>
      </c>
      <c r="H417">
        <v>76610507</v>
      </c>
    </row>
    <row r="418" spans="1:8" x14ac:dyDescent="0.35">
      <c r="A418">
        <v>153</v>
      </c>
      <c r="B418" t="s">
        <v>898</v>
      </c>
      <c r="C418" t="s">
        <v>61</v>
      </c>
      <c r="D418" t="s">
        <v>899</v>
      </c>
      <c r="E418" t="str">
        <f>RIGHT(Таблица2[[#This Row],[Дата рождения]],4)</f>
        <v>1993</v>
      </c>
      <c r="F418">
        <v>24</v>
      </c>
      <c r="G418" t="s">
        <v>63</v>
      </c>
      <c r="H418">
        <v>23461274</v>
      </c>
    </row>
    <row r="419" spans="1:8" x14ac:dyDescent="0.35">
      <c r="A419">
        <v>79</v>
      </c>
      <c r="B419" t="s">
        <v>900</v>
      </c>
      <c r="C419" t="s">
        <v>61</v>
      </c>
      <c r="D419" t="s">
        <v>901</v>
      </c>
      <c r="E419" t="str">
        <f>RIGHT(Таблица2[[#This Row],[Дата рождения]],4)</f>
        <v>1980</v>
      </c>
      <c r="F419">
        <v>37</v>
      </c>
      <c r="G419" t="s">
        <v>229</v>
      </c>
      <c r="H419">
        <v>59005964</v>
      </c>
    </row>
    <row r="420" spans="1:8" x14ac:dyDescent="0.35">
      <c r="A420">
        <v>1540</v>
      </c>
      <c r="B420" t="s">
        <v>902</v>
      </c>
      <c r="C420" t="s">
        <v>61</v>
      </c>
      <c r="D420" t="s">
        <v>903</v>
      </c>
      <c r="E420" t="str">
        <f>RIGHT(Таблица2[[#This Row],[Дата рождения]],4)</f>
        <v>1997</v>
      </c>
      <c r="F420">
        <v>20</v>
      </c>
      <c r="G420" t="s">
        <v>63</v>
      </c>
      <c r="H420">
        <v>99919575</v>
      </c>
    </row>
    <row r="421" spans="1:8" x14ac:dyDescent="0.35">
      <c r="A421">
        <v>1726</v>
      </c>
      <c r="B421" t="s">
        <v>904</v>
      </c>
      <c r="C421" t="s">
        <v>61</v>
      </c>
      <c r="D421" t="s">
        <v>905</v>
      </c>
      <c r="E421" t="str">
        <f>RIGHT(Таблица2[[#This Row],[Дата рождения]],4)</f>
        <v>1988</v>
      </c>
      <c r="F421">
        <v>29</v>
      </c>
      <c r="G421" t="s">
        <v>119</v>
      </c>
      <c r="H421">
        <v>34531131</v>
      </c>
    </row>
    <row r="422" spans="1:8" x14ac:dyDescent="0.35">
      <c r="A422">
        <v>833</v>
      </c>
      <c r="B422" t="s">
        <v>906</v>
      </c>
      <c r="C422" t="s">
        <v>61</v>
      </c>
      <c r="D422" t="s">
        <v>907</v>
      </c>
      <c r="E422" t="str">
        <f>RIGHT(Таблица2[[#This Row],[Дата рождения]],4)</f>
        <v>1994</v>
      </c>
      <c r="F422">
        <v>24</v>
      </c>
      <c r="G422" t="s">
        <v>63</v>
      </c>
      <c r="H422">
        <v>80794926</v>
      </c>
    </row>
    <row r="423" spans="1:8" x14ac:dyDescent="0.35">
      <c r="A423">
        <v>488</v>
      </c>
      <c r="B423" t="s">
        <v>908</v>
      </c>
      <c r="C423" t="s">
        <v>115</v>
      </c>
      <c r="D423" t="s">
        <v>909</v>
      </c>
      <c r="E423" t="str">
        <f>RIGHT(Таблица2[[#This Row],[Дата рождения]],4)</f>
        <v>1991</v>
      </c>
      <c r="F423">
        <v>26</v>
      </c>
      <c r="G423" t="s">
        <v>63</v>
      </c>
      <c r="H423">
        <v>3440811</v>
      </c>
    </row>
    <row r="424" spans="1:8" x14ac:dyDescent="0.35">
      <c r="A424">
        <v>1075</v>
      </c>
      <c r="B424" t="s">
        <v>910</v>
      </c>
      <c r="C424" t="s">
        <v>61</v>
      </c>
      <c r="D424" t="s">
        <v>911</v>
      </c>
      <c r="E424" t="str">
        <f>RIGHT(Таблица2[[#This Row],[Дата рождения]],4)</f>
        <v>1988</v>
      </c>
      <c r="F424">
        <v>29</v>
      </c>
      <c r="G424" t="s">
        <v>79</v>
      </c>
      <c r="H424">
        <v>82889075</v>
      </c>
    </row>
    <row r="425" spans="1:8" x14ac:dyDescent="0.35">
      <c r="A425">
        <v>418</v>
      </c>
      <c r="B425" t="s">
        <v>912</v>
      </c>
      <c r="C425" t="s">
        <v>61</v>
      </c>
      <c r="D425" t="s">
        <v>913</v>
      </c>
      <c r="E425" t="str">
        <f>RIGHT(Таблица2[[#This Row],[Дата рождения]],4)</f>
        <v>1997</v>
      </c>
      <c r="F425">
        <v>20</v>
      </c>
      <c r="G425" t="s">
        <v>63</v>
      </c>
      <c r="H425">
        <v>66703073</v>
      </c>
    </row>
    <row r="426" spans="1:8" x14ac:dyDescent="0.35">
      <c r="A426">
        <v>197</v>
      </c>
      <c r="B426" t="s">
        <v>914</v>
      </c>
      <c r="C426" t="s">
        <v>115</v>
      </c>
      <c r="D426" t="s">
        <v>606</v>
      </c>
      <c r="E426" t="str">
        <f>RIGHT(Таблица2[[#This Row],[Дата рождения]],4)</f>
        <v>1982</v>
      </c>
      <c r="F426">
        <v>35</v>
      </c>
      <c r="G426" t="s">
        <v>109</v>
      </c>
      <c r="H426">
        <v>59930573</v>
      </c>
    </row>
    <row r="427" spans="1:8" x14ac:dyDescent="0.35">
      <c r="A427">
        <v>607</v>
      </c>
      <c r="B427" t="s">
        <v>915</v>
      </c>
      <c r="C427" t="s">
        <v>75</v>
      </c>
      <c r="D427" t="s">
        <v>916</v>
      </c>
      <c r="E427" t="str">
        <f>RIGHT(Таблица2[[#This Row],[Дата рождения]],4)</f>
        <v>1989</v>
      </c>
      <c r="F427">
        <v>29</v>
      </c>
      <c r="G427" t="s">
        <v>63</v>
      </c>
      <c r="H427">
        <v>89859062</v>
      </c>
    </row>
    <row r="428" spans="1:8" x14ac:dyDescent="0.35">
      <c r="A428">
        <v>749</v>
      </c>
      <c r="B428" t="s">
        <v>917</v>
      </c>
      <c r="C428" t="s">
        <v>115</v>
      </c>
      <c r="D428" t="s">
        <v>918</v>
      </c>
      <c r="E428" t="str">
        <f>RIGHT(Таблица2[[#This Row],[Дата рождения]],4)</f>
        <v>1988</v>
      </c>
      <c r="F428">
        <v>29</v>
      </c>
      <c r="G428" t="s">
        <v>109</v>
      </c>
      <c r="H428">
        <v>44662376</v>
      </c>
    </row>
    <row r="429" spans="1:8" x14ac:dyDescent="0.35">
      <c r="A429">
        <v>1201</v>
      </c>
      <c r="B429" t="s">
        <v>919</v>
      </c>
      <c r="C429" t="s">
        <v>61</v>
      </c>
      <c r="D429" t="s">
        <v>920</v>
      </c>
      <c r="E429" t="str">
        <f>RIGHT(Таблица2[[#This Row],[Дата рождения]],4)</f>
        <v>1990</v>
      </c>
      <c r="F429">
        <v>27</v>
      </c>
      <c r="G429" t="s">
        <v>119</v>
      </c>
      <c r="H429">
        <v>92151211</v>
      </c>
    </row>
    <row r="430" spans="1:8" x14ac:dyDescent="0.35">
      <c r="A430">
        <v>445</v>
      </c>
      <c r="B430" t="s">
        <v>921</v>
      </c>
      <c r="C430" t="s">
        <v>115</v>
      </c>
      <c r="D430" t="s">
        <v>922</v>
      </c>
      <c r="E430" t="str">
        <f>RIGHT(Таблица2[[#This Row],[Дата рождения]],4)</f>
        <v>1980</v>
      </c>
      <c r="F430">
        <v>38</v>
      </c>
      <c r="G430" t="s">
        <v>66</v>
      </c>
      <c r="H430">
        <v>62788462</v>
      </c>
    </row>
    <row r="431" spans="1:8" x14ac:dyDescent="0.35">
      <c r="A431">
        <v>1021</v>
      </c>
      <c r="B431" t="s">
        <v>923</v>
      </c>
      <c r="C431" t="s">
        <v>61</v>
      </c>
      <c r="D431" t="s">
        <v>924</v>
      </c>
      <c r="E431" t="str">
        <f>RIGHT(Таблица2[[#This Row],[Дата рождения]],4)</f>
        <v>1989</v>
      </c>
      <c r="F431">
        <v>28</v>
      </c>
      <c r="G431" t="s">
        <v>89</v>
      </c>
      <c r="H431">
        <v>82590567</v>
      </c>
    </row>
    <row r="432" spans="1:8" x14ac:dyDescent="0.35">
      <c r="A432">
        <v>558</v>
      </c>
      <c r="B432" t="s">
        <v>925</v>
      </c>
      <c r="C432" t="s">
        <v>75</v>
      </c>
      <c r="D432" t="s">
        <v>926</v>
      </c>
      <c r="E432" t="str">
        <f>RIGHT(Таблица2[[#This Row],[Дата рождения]],4)</f>
        <v>1990</v>
      </c>
      <c r="F432">
        <v>27</v>
      </c>
      <c r="G432" t="s">
        <v>63</v>
      </c>
      <c r="H432">
        <v>58112097</v>
      </c>
    </row>
    <row r="433" spans="1:8" x14ac:dyDescent="0.35">
      <c r="A433">
        <v>3</v>
      </c>
      <c r="B433" t="s">
        <v>927</v>
      </c>
      <c r="C433" t="s">
        <v>61</v>
      </c>
      <c r="D433" t="s">
        <v>928</v>
      </c>
      <c r="E433" t="str">
        <f>RIGHT(Таблица2[[#This Row],[Дата рождения]],4)</f>
        <v>1984</v>
      </c>
      <c r="F433">
        <v>33</v>
      </c>
      <c r="G433" t="s">
        <v>63</v>
      </c>
      <c r="H433">
        <v>60916999</v>
      </c>
    </row>
    <row r="434" spans="1:8" x14ac:dyDescent="0.35">
      <c r="A434">
        <v>1530</v>
      </c>
      <c r="B434" t="s">
        <v>929</v>
      </c>
      <c r="C434" t="s">
        <v>61</v>
      </c>
      <c r="D434" t="s">
        <v>507</v>
      </c>
      <c r="E434" t="str">
        <f>RIGHT(Таблица2[[#This Row],[Дата рождения]],4)</f>
        <v>1988</v>
      </c>
      <c r="F434">
        <v>29</v>
      </c>
      <c r="G434" t="s">
        <v>63</v>
      </c>
      <c r="H434">
        <v>71878464</v>
      </c>
    </row>
    <row r="435" spans="1:8" x14ac:dyDescent="0.35">
      <c r="A435">
        <v>525</v>
      </c>
      <c r="B435" t="s">
        <v>930</v>
      </c>
      <c r="C435" t="s">
        <v>75</v>
      </c>
      <c r="D435" t="s">
        <v>931</v>
      </c>
      <c r="E435" t="str">
        <f>RIGHT(Таблица2[[#This Row],[Дата рождения]],4)</f>
        <v>1976</v>
      </c>
      <c r="F435">
        <v>41</v>
      </c>
      <c r="G435" t="s">
        <v>63</v>
      </c>
      <c r="H435">
        <v>7613930</v>
      </c>
    </row>
    <row r="436" spans="1:8" x14ac:dyDescent="0.35">
      <c r="A436">
        <v>1772</v>
      </c>
      <c r="B436" t="s">
        <v>932</v>
      </c>
      <c r="C436" t="s">
        <v>75</v>
      </c>
      <c r="D436" t="s">
        <v>933</v>
      </c>
      <c r="E436" t="str">
        <f>RIGHT(Таблица2[[#This Row],[Дата рождения]],4)</f>
        <v>1985</v>
      </c>
      <c r="F436">
        <v>32</v>
      </c>
      <c r="G436" t="s">
        <v>63</v>
      </c>
      <c r="H436">
        <v>18578339</v>
      </c>
    </row>
    <row r="437" spans="1:8" x14ac:dyDescent="0.35">
      <c r="A437">
        <v>1760</v>
      </c>
      <c r="B437" t="s">
        <v>934</v>
      </c>
      <c r="C437" t="s">
        <v>115</v>
      </c>
      <c r="D437" t="s">
        <v>935</v>
      </c>
      <c r="E437" t="str">
        <f>RIGHT(Таблица2[[#This Row],[Дата рождения]],4)</f>
        <v>1993</v>
      </c>
      <c r="F437">
        <v>24</v>
      </c>
      <c r="G437" t="s">
        <v>63</v>
      </c>
      <c r="H437">
        <v>53263205</v>
      </c>
    </row>
    <row r="438" spans="1:8" x14ac:dyDescent="0.35">
      <c r="A438">
        <v>1366</v>
      </c>
      <c r="B438" t="s">
        <v>936</v>
      </c>
      <c r="C438" t="s">
        <v>61</v>
      </c>
      <c r="D438" t="s">
        <v>937</v>
      </c>
      <c r="E438" t="str">
        <f>RIGHT(Таблица2[[#This Row],[Дата рождения]],4)</f>
        <v>1990</v>
      </c>
      <c r="F438">
        <v>27</v>
      </c>
      <c r="G438" t="s">
        <v>63</v>
      </c>
      <c r="H438">
        <v>3635569</v>
      </c>
    </row>
    <row r="439" spans="1:8" x14ac:dyDescent="0.35">
      <c r="A439">
        <v>934</v>
      </c>
      <c r="B439" t="s">
        <v>761</v>
      </c>
      <c r="C439" t="s">
        <v>115</v>
      </c>
      <c r="D439" t="s">
        <v>762</v>
      </c>
      <c r="E439" t="str">
        <f>RIGHT(Таблица2[[#This Row],[Дата рождения]],4)</f>
        <v>1993</v>
      </c>
      <c r="F439">
        <v>24</v>
      </c>
      <c r="G439" t="s">
        <v>69</v>
      </c>
      <c r="H439">
        <v>91204980</v>
      </c>
    </row>
    <row r="440" spans="1:8" x14ac:dyDescent="0.35">
      <c r="A440">
        <v>569</v>
      </c>
      <c r="B440" t="s">
        <v>938</v>
      </c>
      <c r="C440" t="s">
        <v>115</v>
      </c>
      <c r="D440" t="s">
        <v>939</v>
      </c>
      <c r="E440" t="str">
        <f>RIGHT(Таблица2[[#This Row],[Дата рождения]],4)</f>
        <v>1973</v>
      </c>
      <c r="F440">
        <v>44</v>
      </c>
      <c r="G440" t="s">
        <v>63</v>
      </c>
      <c r="H440">
        <v>77827735</v>
      </c>
    </row>
    <row r="441" spans="1:8" x14ac:dyDescent="0.35">
      <c r="A441">
        <v>338</v>
      </c>
      <c r="B441" t="s">
        <v>940</v>
      </c>
      <c r="C441" t="s">
        <v>75</v>
      </c>
      <c r="D441" t="s">
        <v>941</v>
      </c>
      <c r="E441" t="str">
        <f>RIGHT(Таблица2[[#This Row],[Дата рождения]],4)</f>
        <v>1991</v>
      </c>
      <c r="F441">
        <v>26</v>
      </c>
      <c r="G441" t="s">
        <v>63</v>
      </c>
      <c r="H441">
        <v>34085629</v>
      </c>
    </row>
    <row r="442" spans="1:8" x14ac:dyDescent="0.35">
      <c r="A442">
        <v>1495</v>
      </c>
      <c r="B442" t="s">
        <v>942</v>
      </c>
      <c r="C442" t="s">
        <v>75</v>
      </c>
      <c r="D442" t="s">
        <v>943</v>
      </c>
      <c r="E442" t="str">
        <f>RIGHT(Таблица2[[#This Row],[Дата рождения]],4)</f>
        <v>1995</v>
      </c>
      <c r="F442">
        <v>22</v>
      </c>
      <c r="G442" t="s">
        <v>63</v>
      </c>
      <c r="H442">
        <v>53172252</v>
      </c>
    </row>
    <row r="443" spans="1:8" x14ac:dyDescent="0.35">
      <c r="A443">
        <v>578</v>
      </c>
      <c r="B443" t="s">
        <v>944</v>
      </c>
      <c r="C443" t="s">
        <v>115</v>
      </c>
      <c r="D443" t="s">
        <v>945</v>
      </c>
      <c r="E443" t="str">
        <f>RIGHT(Таблица2[[#This Row],[Дата рождения]],4)</f>
        <v>1998</v>
      </c>
      <c r="F443">
        <v>19</v>
      </c>
      <c r="G443" t="s">
        <v>63</v>
      </c>
      <c r="H443">
        <v>90409542</v>
      </c>
    </row>
    <row r="444" spans="1:8" x14ac:dyDescent="0.35">
      <c r="A444">
        <v>1131</v>
      </c>
      <c r="B444" t="s">
        <v>946</v>
      </c>
      <c r="C444" t="s">
        <v>61</v>
      </c>
      <c r="D444" t="s">
        <v>947</v>
      </c>
      <c r="E444" t="str">
        <f>RIGHT(Таблица2[[#This Row],[Дата рождения]],4)</f>
        <v>1968</v>
      </c>
      <c r="F444">
        <v>49</v>
      </c>
      <c r="G444" t="s">
        <v>229</v>
      </c>
      <c r="H444">
        <v>99697223</v>
      </c>
    </row>
    <row r="445" spans="1:8" x14ac:dyDescent="0.35">
      <c r="A445">
        <v>630</v>
      </c>
      <c r="B445" t="s">
        <v>948</v>
      </c>
      <c r="C445" t="s">
        <v>75</v>
      </c>
      <c r="D445" t="s">
        <v>949</v>
      </c>
      <c r="E445" t="str">
        <f>RIGHT(Таблица2[[#This Row],[Дата рождения]],4)</f>
        <v>1989</v>
      </c>
      <c r="F445">
        <v>28</v>
      </c>
      <c r="G445" t="s">
        <v>63</v>
      </c>
      <c r="H445">
        <v>17007330</v>
      </c>
    </row>
    <row r="446" spans="1:8" x14ac:dyDescent="0.35">
      <c r="A446">
        <v>1001</v>
      </c>
      <c r="B446" t="s">
        <v>950</v>
      </c>
      <c r="C446" t="s">
        <v>61</v>
      </c>
      <c r="D446" t="s">
        <v>951</v>
      </c>
      <c r="E446" t="str">
        <f>RIGHT(Таблица2[[#This Row],[Дата рождения]],4)</f>
        <v>1993</v>
      </c>
      <c r="F446">
        <v>24</v>
      </c>
      <c r="G446" t="s">
        <v>63</v>
      </c>
      <c r="H446">
        <v>97738836</v>
      </c>
    </row>
    <row r="447" spans="1:8" x14ac:dyDescent="0.35">
      <c r="A447">
        <v>1474</v>
      </c>
      <c r="B447" t="s">
        <v>952</v>
      </c>
      <c r="C447" t="s">
        <v>75</v>
      </c>
      <c r="D447" t="s">
        <v>953</v>
      </c>
      <c r="E447" t="str">
        <f>RIGHT(Таблица2[[#This Row],[Дата рождения]],4)</f>
        <v>1992</v>
      </c>
      <c r="F447">
        <v>26</v>
      </c>
      <c r="G447" t="s">
        <v>63</v>
      </c>
      <c r="H447">
        <v>72082215</v>
      </c>
    </row>
    <row r="448" spans="1:8" x14ac:dyDescent="0.35">
      <c r="A448">
        <v>1209</v>
      </c>
      <c r="B448" t="s">
        <v>954</v>
      </c>
      <c r="C448" t="s">
        <v>61</v>
      </c>
      <c r="D448" t="s">
        <v>955</v>
      </c>
      <c r="E448" t="str">
        <f>RIGHT(Таблица2[[#This Row],[Дата рождения]],4)</f>
        <v>1984</v>
      </c>
      <c r="F448">
        <v>33</v>
      </c>
      <c r="G448" t="s">
        <v>63</v>
      </c>
      <c r="H448">
        <v>90579081</v>
      </c>
    </row>
    <row r="449" spans="1:8" x14ac:dyDescent="0.35">
      <c r="A449">
        <v>112</v>
      </c>
      <c r="B449" t="s">
        <v>956</v>
      </c>
      <c r="C449" t="s">
        <v>61</v>
      </c>
      <c r="D449" t="s">
        <v>957</v>
      </c>
      <c r="E449" t="str">
        <f>RIGHT(Таблица2[[#This Row],[Дата рождения]],4)</f>
        <v>1996</v>
      </c>
      <c r="F449">
        <v>21</v>
      </c>
      <c r="G449" t="s">
        <v>63</v>
      </c>
      <c r="H449">
        <v>98758881</v>
      </c>
    </row>
    <row r="450" spans="1:8" x14ac:dyDescent="0.35">
      <c r="A450">
        <v>31</v>
      </c>
      <c r="B450" t="s">
        <v>839</v>
      </c>
      <c r="C450" t="s">
        <v>61</v>
      </c>
      <c r="D450" t="s">
        <v>958</v>
      </c>
      <c r="E450" t="str">
        <f>RIGHT(Таблица2[[#This Row],[Дата рождения]],4)</f>
        <v>1988</v>
      </c>
      <c r="F450">
        <v>29</v>
      </c>
      <c r="G450" t="s">
        <v>63</v>
      </c>
      <c r="H450">
        <v>928226</v>
      </c>
    </row>
    <row r="451" spans="1:8" x14ac:dyDescent="0.35">
      <c r="A451">
        <v>495</v>
      </c>
      <c r="B451" t="s">
        <v>959</v>
      </c>
      <c r="C451" t="s">
        <v>61</v>
      </c>
      <c r="D451" t="s">
        <v>960</v>
      </c>
      <c r="E451" t="str">
        <f>RIGHT(Таблица2[[#This Row],[Дата рождения]],4)</f>
        <v>1999</v>
      </c>
      <c r="F451">
        <v>18</v>
      </c>
      <c r="G451" t="s">
        <v>98</v>
      </c>
      <c r="H451">
        <v>56269751</v>
      </c>
    </row>
    <row r="452" spans="1:8" x14ac:dyDescent="0.35">
      <c r="A452">
        <v>546</v>
      </c>
      <c r="B452" t="s">
        <v>961</v>
      </c>
      <c r="C452" t="s">
        <v>75</v>
      </c>
      <c r="D452" t="s">
        <v>962</v>
      </c>
      <c r="E452" t="str">
        <f>RIGHT(Таблица2[[#This Row],[Дата рождения]],4)</f>
        <v>1989</v>
      </c>
      <c r="F452">
        <v>28</v>
      </c>
      <c r="G452" t="s">
        <v>63</v>
      </c>
      <c r="H452">
        <v>44425683</v>
      </c>
    </row>
    <row r="453" spans="1:8" x14ac:dyDescent="0.35">
      <c r="A453">
        <v>371</v>
      </c>
      <c r="B453" t="s">
        <v>963</v>
      </c>
      <c r="C453" t="s">
        <v>61</v>
      </c>
      <c r="D453" t="s">
        <v>964</v>
      </c>
      <c r="E453" t="str">
        <f>RIGHT(Таблица2[[#This Row],[Дата рождения]],4)</f>
        <v>1992</v>
      </c>
      <c r="F453">
        <v>25</v>
      </c>
      <c r="G453" t="s">
        <v>69</v>
      </c>
      <c r="H453">
        <v>98987541</v>
      </c>
    </row>
    <row r="454" spans="1:8" x14ac:dyDescent="0.35">
      <c r="A454">
        <v>693</v>
      </c>
      <c r="B454" t="s">
        <v>965</v>
      </c>
      <c r="C454" t="s">
        <v>115</v>
      </c>
      <c r="D454" t="s">
        <v>966</v>
      </c>
      <c r="E454" t="str">
        <f>RIGHT(Таблица2[[#This Row],[Дата рождения]],4)</f>
        <v>1990</v>
      </c>
      <c r="F454">
        <v>27</v>
      </c>
      <c r="G454" t="s">
        <v>146</v>
      </c>
      <c r="H454">
        <v>13131776</v>
      </c>
    </row>
    <row r="455" spans="1:8" x14ac:dyDescent="0.35">
      <c r="A455">
        <v>295</v>
      </c>
      <c r="B455" t="s">
        <v>967</v>
      </c>
      <c r="C455" t="s">
        <v>75</v>
      </c>
      <c r="D455" t="s">
        <v>968</v>
      </c>
      <c r="E455" t="str">
        <f>RIGHT(Таблица2[[#This Row],[Дата рождения]],4)</f>
        <v>1994</v>
      </c>
      <c r="F455">
        <v>23</v>
      </c>
      <c r="G455" t="s">
        <v>63</v>
      </c>
      <c r="H455">
        <v>23716252</v>
      </c>
    </row>
    <row r="456" spans="1:8" x14ac:dyDescent="0.35">
      <c r="A456">
        <v>246</v>
      </c>
      <c r="B456" t="s">
        <v>969</v>
      </c>
      <c r="C456" t="s">
        <v>115</v>
      </c>
      <c r="D456" t="s">
        <v>970</v>
      </c>
      <c r="E456" t="str">
        <f>RIGHT(Таблица2[[#This Row],[Дата рождения]],4)</f>
        <v>1991</v>
      </c>
      <c r="F456">
        <v>26</v>
      </c>
      <c r="G456" t="s">
        <v>63</v>
      </c>
      <c r="H456">
        <v>15399442</v>
      </c>
    </row>
    <row r="457" spans="1:8" x14ac:dyDescent="0.35">
      <c r="A457">
        <v>139</v>
      </c>
      <c r="B457" t="s">
        <v>971</v>
      </c>
      <c r="C457" t="s">
        <v>61</v>
      </c>
      <c r="D457" t="s">
        <v>972</v>
      </c>
      <c r="E457" t="str">
        <f>RIGHT(Таблица2[[#This Row],[Дата рождения]],4)</f>
        <v>1976</v>
      </c>
      <c r="F457">
        <v>41</v>
      </c>
      <c r="G457" t="s">
        <v>63</v>
      </c>
      <c r="H457">
        <v>34939872</v>
      </c>
    </row>
    <row r="458" spans="1:8" x14ac:dyDescent="0.35">
      <c r="A458">
        <v>747</v>
      </c>
      <c r="B458" t="s">
        <v>973</v>
      </c>
      <c r="C458" t="s">
        <v>61</v>
      </c>
      <c r="D458" t="s">
        <v>974</v>
      </c>
      <c r="E458" t="str">
        <f>RIGHT(Таблица2[[#This Row],[Дата рождения]],4)</f>
        <v>1979</v>
      </c>
      <c r="F458">
        <v>38</v>
      </c>
      <c r="G458" t="s">
        <v>63</v>
      </c>
      <c r="H458">
        <v>68677935</v>
      </c>
    </row>
    <row r="459" spans="1:8" x14ac:dyDescent="0.35">
      <c r="A459">
        <v>201</v>
      </c>
      <c r="B459" t="s">
        <v>975</v>
      </c>
      <c r="C459" t="s">
        <v>61</v>
      </c>
      <c r="D459" t="s">
        <v>976</v>
      </c>
      <c r="E459" t="str">
        <f>RIGHT(Таблица2[[#This Row],[Дата рождения]],4)</f>
        <v>1971</v>
      </c>
      <c r="F459">
        <v>47</v>
      </c>
      <c r="G459" t="s">
        <v>63</v>
      </c>
      <c r="H459">
        <v>30499190</v>
      </c>
    </row>
    <row r="460" spans="1:8" x14ac:dyDescent="0.35">
      <c r="A460">
        <v>967</v>
      </c>
      <c r="B460" t="s">
        <v>977</v>
      </c>
      <c r="C460" t="s">
        <v>75</v>
      </c>
      <c r="D460" t="s">
        <v>978</v>
      </c>
      <c r="E460" t="str">
        <f>RIGHT(Таблица2[[#This Row],[Дата рождения]],4)</f>
        <v>1992</v>
      </c>
      <c r="F460">
        <v>25</v>
      </c>
      <c r="G460" t="s">
        <v>63</v>
      </c>
      <c r="H460">
        <v>87153137</v>
      </c>
    </row>
    <row r="461" spans="1:8" x14ac:dyDescent="0.35">
      <c r="A461">
        <v>95</v>
      </c>
      <c r="B461" t="s">
        <v>979</v>
      </c>
      <c r="C461" t="s">
        <v>61</v>
      </c>
      <c r="D461" t="s">
        <v>980</v>
      </c>
      <c r="E461" t="str">
        <f>RIGHT(Таблица2[[#This Row],[Дата рождения]],4)</f>
        <v>1991</v>
      </c>
      <c r="F461">
        <v>27</v>
      </c>
      <c r="G461" t="s">
        <v>63</v>
      </c>
      <c r="H461">
        <v>63994972</v>
      </c>
    </row>
    <row r="462" spans="1:8" x14ac:dyDescent="0.35">
      <c r="A462">
        <v>708</v>
      </c>
      <c r="B462" t="s">
        <v>981</v>
      </c>
      <c r="C462" t="s">
        <v>115</v>
      </c>
      <c r="D462" t="s">
        <v>982</v>
      </c>
      <c r="E462" t="str">
        <f>RIGHT(Таблица2[[#This Row],[Дата рождения]],4)</f>
        <v>1993</v>
      </c>
      <c r="F462">
        <v>24</v>
      </c>
      <c r="G462" t="s">
        <v>63</v>
      </c>
      <c r="H462">
        <v>41961489</v>
      </c>
    </row>
    <row r="463" spans="1:8" x14ac:dyDescent="0.35">
      <c r="A463">
        <v>421</v>
      </c>
      <c r="B463" t="s">
        <v>983</v>
      </c>
      <c r="C463" t="s">
        <v>115</v>
      </c>
      <c r="D463" t="s">
        <v>984</v>
      </c>
      <c r="E463" t="str">
        <f>RIGHT(Таблица2[[#This Row],[Дата рождения]],4)</f>
        <v>1989</v>
      </c>
      <c r="F463">
        <v>28</v>
      </c>
      <c r="G463" t="s">
        <v>63</v>
      </c>
      <c r="H463">
        <v>5871667</v>
      </c>
    </row>
    <row r="464" spans="1:8" x14ac:dyDescent="0.35">
      <c r="A464">
        <v>1680</v>
      </c>
      <c r="B464" t="s">
        <v>985</v>
      </c>
      <c r="C464" t="s">
        <v>75</v>
      </c>
      <c r="D464" t="s">
        <v>986</v>
      </c>
      <c r="E464" t="str">
        <f>RIGHT(Таблица2[[#This Row],[Дата рождения]],4)</f>
        <v>1978</v>
      </c>
      <c r="F464">
        <v>39</v>
      </c>
      <c r="G464" t="s">
        <v>63</v>
      </c>
      <c r="H464">
        <v>63455187</v>
      </c>
    </row>
    <row r="465" spans="1:8" x14ac:dyDescent="0.35">
      <c r="A465">
        <v>1245</v>
      </c>
      <c r="B465" t="s">
        <v>987</v>
      </c>
      <c r="C465" t="s">
        <v>115</v>
      </c>
      <c r="D465" t="s">
        <v>517</v>
      </c>
      <c r="E465" t="str">
        <f>RIGHT(Таблица2[[#This Row],[Дата рождения]],4)</f>
        <v>1994</v>
      </c>
      <c r="F465">
        <v>23</v>
      </c>
      <c r="G465" t="s">
        <v>63</v>
      </c>
      <c r="H465">
        <v>51282671</v>
      </c>
    </row>
    <row r="466" spans="1:8" x14ac:dyDescent="0.35">
      <c r="A466">
        <v>169</v>
      </c>
      <c r="B466" t="s">
        <v>988</v>
      </c>
      <c r="C466" t="s">
        <v>61</v>
      </c>
      <c r="D466" t="s">
        <v>989</v>
      </c>
      <c r="E466" t="str">
        <f>RIGHT(Таблица2[[#This Row],[Дата рождения]],4)</f>
        <v>1991</v>
      </c>
      <c r="F466">
        <v>26</v>
      </c>
      <c r="G466" t="s">
        <v>89</v>
      </c>
      <c r="H466">
        <v>81345458</v>
      </c>
    </row>
    <row r="467" spans="1:8" x14ac:dyDescent="0.35">
      <c r="A467">
        <v>1452</v>
      </c>
      <c r="B467" t="s">
        <v>990</v>
      </c>
      <c r="C467" t="s">
        <v>115</v>
      </c>
      <c r="D467" t="s">
        <v>828</v>
      </c>
      <c r="E467" t="str">
        <f>RIGHT(Таблица2[[#This Row],[Дата рождения]],4)</f>
        <v>1993</v>
      </c>
      <c r="F467">
        <v>24</v>
      </c>
      <c r="G467" t="s">
        <v>63</v>
      </c>
      <c r="H467">
        <v>46517818</v>
      </c>
    </row>
    <row r="468" spans="1:8" x14ac:dyDescent="0.35">
      <c r="A468">
        <v>1720</v>
      </c>
      <c r="B468" t="s">
        <v>991</v>
      </c>
      <c r="C468" t="s">
        <v>61</v>
      </c>
      <c r="D468" t="s">
        <v>992</v>
      </c>
      <c r="E468" t="str">
        <f>RIGHT(Таблица2[[#This Row],[Дата рождения]],4)</f>
        <v>1995</v>
      </c>
      <c r="F468">
        <v>22</v>
      </c>
      <c r="G468" t="s">
        <v>63</v>
      </c>
      <c r="H468">
        <v>63295631</v>
      </c>
    </row>
    <row r="469" spans="1:8" x14ac:dyDescent="0.35">
      <c r="A469">
        <v>1075</v>
      </c>
      <c r="B469" t="s">
        <v>993</v>
      </c>
      <c r="C469" t="s">
        <v>61</v>
      </c>
      <c r="D469" t="s">
        <v>994</v>
      </c>
      <c r="E469" t="str">
        <f>RIGHT(Таблица2[[#This Row],[Дата рождения]],4)</f>
        <v>1975</v>
      </c>
      <c r="F469">
        <v>42</v>
      </c>
      <c r="G469" t="s">
        <v>63</v>
      </c>
      <c r="H469">
        <v>97993746</v>
      </c>
    </row>
    <row r="470" spans="1:8" x14ac:dyDescent="0.35">
      <c r="A470">
        <v>1663</v>
      </c>
      <c r="B470" t="s">
        <v>995</v>
      </c>
      <c r="C470" t="s">
        <v>115</v>
      </c>
      <c r="D470" t="s">
        <v>996</v>
      </c>
      <c r="E470" t="str">
        <f>RIGHT(Таблица2[[#This Row],[Дата рождения]],4)</f>
        <v>1972</v>
      </c>
      <c r="F470">
        <v>45</v>
      </c>
      <c r="G470" t="s">
        <v>63</v>
      </c>
      <c r="H470">
        <v>9098075</v>
      </c>
    </row>
    <row r="471" spans="1:8" x14ac:dyDescent="0.35">
      <c r="A471">
        <v>336</v>
      </c>
      <c r="B471" t="s">
        <v>997</v>
      </c>
      <c r="C471" t="s">
        <v>75</v>
      </c>
      <c r="D471" t="s">
        <v>998</v>
      </c>
      <c r="E471" t="str">
        <f>RIGHT(Таблица2[[#This Row],[Дата рождения]],4)</f>
        <v>1989</v>
      </c>
      <c r="F471">
        <v>28</v>
      </c>
      <c r="G471" t="s">
        <v>66</v>
      </c>
      <c r="H471">
        <v>51343406</v>
      </c>
    </row>
    <row r="472" spans="1:8" x14ac:dyDescent="0.35">
      <c r="A472">
        <v>150</v>
      </c>
      <c r="B472" t="s">
        <v>999</v>
      </c>
      <c r="C472" t="s">
        <v>61</v>
      </c>
      <c r="D472" t="s">
        <v>1000</v>
      </c>
      <c r="E472" t="str">
        <f>RIGHT(Таблица2[[#This Row],[Дата рождения]],4)</f>
        <v>1994</v>
      </c>
      <c r="F472">
        <v>24</v>
      </c>
      <c r="G472" t="s">
        <v>63</v>
      </c>
      <c r="H472">
        <v>50479754</v>
      </c>
    </row>
    <row r="473" spans="1:8" x14ac:dyDescent="0.35">
      <c r="A473">
        <v>740</v>
      </c>
      <c r="B473" t="s">
        <v>1001</v>
      </c>
      <c r="C473" t="s">
        <v>61</v>
      </c>
      <c r="D473" t="s">
        <v>1002</v>
      </c>
      <c r="E473" t="str">
        <f>RIGHT(Таблица2[[#This Row],[Дата рождения]],4)</f>
        <v>1989</v>
      </c>
      <c r="F473">
        <v>28</v>
      </c>
      <c r="G473" t="s">
        <v>98</v>
      </c>
      <c r="H473">
        <v>7112182</v>
      </c>
    </row>
    <row r="474" spans="1:8" x14ac:dyDescent="0.35">
      <c r="A474">
        <v>1282</v>
      </c>
      <c r="B474" t="s">
        <v>1003</v>
      </c>
      <c r="C474" t="s">
        <v>75</v>
      </c>
      <c r="D474" t="s">
        <v>1004</v>
      </c>
      <c r="E474" t="str">
        <f>RIGHT(Таблица2[[#This Row],[Дата рождения]],4)</f>
        <v>1987</v>
      </c>
      <c r="F474">
        <v>30</v>
      </c>
      <c r="G474" t="s">
        <v>109</v>
      </c>
      <c r="H474">
        <v>91131962</v>
      </c>
    </row>
    <row r="475" spans="1:8" x14ac:dyDescent="0.35">
      <c r="A475">
        <v>1655</v>
      </c>
      <c r="B475" t="s">
        <v>1005</v>
      </c>
      <c r="C475" t="s">
        <v>61</v>
      </c>
      <c r="D475" t="s">
        <v>1006</v>
      </c>
      <c r="E475" t="str">
        <f>RIGHT(Таблица2[[#This Row],[Дата рождения]],4)</f>
        <v>1977</v>
      </c>
      <c r="F475">
        <v>40</v>
      </c>
      <c r="G475" t="s">
        <v>109</v>
      </c>
      <c r="H475">
        <v>46705592</v>
      </c>
    </row>
    <row r="476" spans="1:8" x14ac:dyDescent="0.35">
      <c r="A476">
        <v>458</v>
      </c>
      <c r="B476" t="s">
        <v>1007</v>
      </c>
      <c r="C476" t="s">
        <v>61</v>
      </c>
      <c r="D476" t="s">
        <v>1008</v>
      </c>
      <c r="E476" t="str">
        <f>RIGHT(Таблица2[[#This Row],[Дата рождения]],4)</f>
        <v>1979</v>
      </c>
      <c r="F476">
        <v>38</v>
      </c>
      <c r="G476" t="s">
        <v>63</v>
      </c>
      <c r="H476">
        <v>86272567</v>
      </c>
    </row>
    <row r="477" spans="1:8" x14ac:dyDescent="0.35">
      <c r="A477">
        <v>930</v>
      </c>
      <c r="B477" t="s">
        <v>1009</v>
      </c>
      <c r="C477" t="s">
        <v>61</v>
      </c>
      <c r="D477" t="s">
        <v>1010</v>
      </c>
      <c r="E477" t="str">
        <f>RIGHT(Таблица2[[#This Row],[Дата рождения]],4)</f>
        <v>1987</v>
      </c>
      <c r="F477">
        <v>30</v>
      </c>
      <c r="G477" t="s">
        <v>79</v>
      </c>
      <c r="H477">
        <v>34547507</v>
      </c>
    </row>
    <row r="478" spans="1:8" x14ac:dyDescent="0.35">
      <c r="A478">
        <v>1020</v>
      </c>
      <c r="B478" t="s">
        <v>1011</v>
      </c>
      <c r="C478" t="s">
        <v>75</v>
      </c>
      <c r="D478" t="s">
        <v>1012</v>
      </c>
      <c r="E478" t="str">
        <f>RIGHT(Таблица2[[#This Row],[Дата рождения]],4)</f>
        <v>1975</v>
      </c>
      <c r="F478">
        <v>43</v>
      </c>
      <c r="G478" t="s">
        <v>66</v>
      </c>
      <c r="H478">
        <v>60567525</v>
      </c>
    </row>
    <row r="479" spans="1:8" x14ac:dyDescent="0.35">
      <c r="A479">
        <v>963</v>
      </c>
      <c r="B479" t="s">
        <v>1013</v>
      </c>
      <c r="C479" t="s">
        <v>61</v>
      </c>
      <c r="D479" t="s">
        <v>1014</v>
      </c>
      <c r="E479" t="str">
        <f>RIGHT(Таблица2[[#This Row],[Дата рождения]],4)</f>
        <v>1994</v>
      </c>
      <c r="F479">
        <v>23</v>
      </c>
      <c r="G479" t="s">
        <v>63</v>
      </c>
      <c r="H479">
        <v>90356086</v>
      </c>
    </row>
    <row r="480" spans="1:8" x14ac:dyDescent="0.35">
      <c r="A480">
        <v>954</v>
      </c>
      <c r="B480" t="s">
        <v>1015</v>
      </c>
      <c r="C480" t="s">
        <v>61</v>
      </c>
      <c r="D480" t="s">
        <v>1016</v>
      </c>
      <c r="E480" t="str">
        <f>RIGHT(Таблица2[[#This Row],[Дата рождения]],4)</f>
        <v>1996</v>
      </c>
      <c r="F480">
        <v>21</v>
      </c>
      <c r="G480" t="s">
        <v>63</v>
      </c>
      <c r="H480">
        <v>806436</v>
      </c>
    </row>
    <row r="481" spans="1:8" x14ac:dyDescent="0.35">
      <c r="A481">
        <v>991</v>
      </c>
      <c r="B481" t="s">
        <v>1017</v>
      </c>
      <c r="C481" t="s">
        <v>61</v>
      </c>
      <c r="D481" t="s">
        <v>1018</v>
      </c>
      <c r="E481" t="str">
        <f>RIGHT(Таблица2[[#This Row],[Дата рождения]],4)</f>
        <v>1983</v>
      </c>
      <c r="F481">
        <v>34</v>
      </c>
      <c r="G481" t="s">
        <v>63</v>
      </c>
      <c r="H481">
        <v>27660460</v>
      </c>
    </row>
    <row r="482" spans="1:8" x14ac:dyDescent="0.35">
      <c r="A482">
        <v>1039</v>
      </c>
      <c r="B482" t="s">
        <v>1019</v>
      </c>
      <c r="C482" t="s">
        <v>75</v>
      </c>
      <c r="D482" t="s">
        <v>1020</v>
      </c>
      <c r="E482" t="str">
        <f>RIGHT(Таблица2[[#This Row],[Дата рождения]],4)</f>
        <v>1990</v>
      </c>
      <c r="F482">
        <v>27</v>
      </c>
      <c r="G482" t="s">
        <v>63</v>
      </c>
      <c r="H482">
        <v>6152222</v>
      </c>
    </row>
    <row r="483" spans="1:8" x14ac:dyDescent="0.35">
      <c r="A483">
        <v>343</v>
      </c>
      <c r="B483" t="s">
        <v>1021</v>
      </c>
      <c r="C483" t="s">
        <v>75</v>
      </c>
      <c r="D483" t="s">
        <v>1022</v>
      </c>
      <c r="E483" t="str">
        <f>RIGHT(Таблица2[[#This Row],[Дата рождения]],4)</f>
        <v>1985</v>
      </c>
      <c r="F483">
        <v>32</v>
      </c>
      <c r="G483" t="s">
        <v>66</v>
      </c>
      <c r="H483">
        <v>52909937</v>
      </c>
    </row>
    <row r="484" spans="1:8" x14ac:dyDescent="0.35">
      <c r="A484">
        <v>1030</v>
      </c>
      <c r="B484" t="s">
        <v>1023</v>
      </c>
      <c r="C484" t="s">
        <v>61</v>
      </c>
      <c r="D484" t="s">
        <v>1024</v>
      </c>
      <c r="E484" t="str">
        <f>RIGHT(Таблица2[[#This Row],[Дата рождения]],4)</f>
        <v>1980</v>
      </c>
      <c r="F484">
        <v>37</v>
      </c>
      <c r="G484" t="s">
        <v>89</v>
      </c>
      <c r="H484">
        <v>49177587</v>
      </c>
    </row>
    <row r="485" spans="1:8" x14ac:dyDescent="0.35">
      <c r="A485">
        <v>1741</v>
      </c>
      <c r="B485" t="s">
        <v>1025</v>
      </c>
      <c r="C485" t="s">
        <v>61</v>
      </c>
      <c r="D485" t="s">
        <v>1026</v>
      </c>
      <c r="E485" t="str">
        <f>RIGHT(Таблица2[[#This Row],[Дата рождения]],4)</f>
        <v>1987</v>
      </c>
      <c r="F485">
        <v>30</v>
      </c>
      <c r="G485" t="s">
        <v>109</v>
      </c>
      <c r="H485">
        <v>98355964</v>
      </c>
    </row>
    <row r="486" spans="1:8" x14ac:dyDescent="0.35">
      <c r="A486">
        <v>879</v>
      </c>
      <c r="B486" t="s">
        <v>1027</v>
      </c>
      <c r="C486" t="s">
        <v>115</v>
      </c>
      <c r="D486" t="s">
        <v>1028</v>
      </c>
      <c r="E486" t="str">
        <f>RIGHT(Таблица2[[#This Row],[Дата рождения]],4)</f>
        <v>1988</v>
      </c>
      <c r="F486">
        <v>29</v>
      </c>
      <c r="G486" t="s">
        <v>63</v>
      </c>
      <c r="H486">
        <v>11546192</v>
      </c>
    </row>
    <row r="487" spans="1:8" x14ac:dyDescent="0.35">
      <c r="A487">
        <v>1538</v>
      </c>
      <c r="B487" t="s">
        <v>1029</v>
      </c>
      <c r="C487" t="s">
        <v>61</v>
      </c>
      <c r="D487" t="s">
        <v>1030</v>
      </c>
      <c r="E487" t="str">
        <f>RIGHT(Таблица2[[#This Row],[Дата рождения]],4)</f>
        <v>1982</v>
      </c>
      <c r="F487">
        <v>35</v>
      </c>
      <c r="G487" t="s">
        <v>89</v>
      </c>
      <c r="H487">
        <v>53660507</v>
      </c>
    </row>
    <row r="488" spans="1:8" x14ac:dyDescent="0.35">
      <c r="A488">
        <v>336</v>
      </c>
      <c r="B488" t="s">
        <v>1031</v>
      </c>
      <c r="C488" t="s">
        <v>75</v>
      </c>
      <c r="D488" t="s">
        <v>218</v>
      </c>
      <c r="E488" t="str">
        <f>RIGHT(Таблица2[[#This Row],[Дата рождения]],4)</f>
        <v>1993</v>
      </c>
      <c r="F488">
        <v>24</v>
      </c>
      <c r="G488" t="s">
        <v>63</v>
      </c>
      <c r="H488">
        <v>86312763</v>
      </c>
    </row>
    <row r="489" spans="1:8" x14ac:dyDescent="0.35">
      <c r="A489">
        <v>892</v>
      </c>
      <c r="B489" t="s">
        <v>1032</v>
      </c>
      <c r="C489" t="s">
        <v>61</v>
      </c>
      <c r="D489" t="s">
        <v>1033</v>
      </c>
      <c r="E489" t="str">
        <f>RIGHT(Таблица2[[#This Row],[Дата рождения]],4)</f>
        <v>1999</v>
      </c>
      <c r="F489">
        <v>18</v>
      </c>
      <c r="G489" t="s">
        <v>63</v>
      </c>
      <c r="H489">
        <v>91452703</v>
      </c>
    </row>
    <row r="490" spans="1:8" x14ac:dyDescent="0.35">
      <c r="A490">
        <v>247</v>
      </c>
      <c r="B490" t="s">
        <v>1034</v>
      </c>
      <c r="C490" t="s">
        <v>115</v>
      </c>
      <c r="D490" t="s">
        <v>1035</v>
      </c>
      <c r="E490" t="str">
        <f>RIGHT(Таблица2[[#This Row],[Дата рождения]],4)</f>
        <v>1991</v>
      </c>
      <c r="F490">
        <v>27</v>
      </c>
      <c r="G490" t="s">
        <v>63</v>
      </c>
      <c r="H490">
        <v>31518262</v>
      </c>
    </row>
    <row r="491" spans="1:8" x14ac:dyDescent="0.35">
      <c r="A491">
        <v>1198</v>
      </c>
      <c r="B491" t="s">
        <v>1036</v>
      </c>
      <c r="C491" t="s">
        <v>61</v>
      </c>
      <c r="D491" t="s">
        <v>1037</v>
      </c>
      <c r="E491" t="str">
        <f>RIGHT(Таблица2[[#This Row],[Дата рождения]],4)</f>
        <v>1984</v>
      </c>
      <c r="F491">
        <v>33</v>
      </c>
      <c r="G491" t="s">
        <v>63</v>
      </c>
      <c r="H491">
        <v>83246259</v>
      </c>
    </row>
    <row r="492" spans="1:8" x14ac:dyDescent="0.35">
      <c r="A492">
        <v>621</v>
      </c>
      <c r="B492" t="s">
        <v>1038</v>
      </c>
      <c r="C492" t="s">
        <v>61</v>
      </c>
      <c r="D492" t="s">
        <v>1039</v>
      </c>
      <c r="E492" t="str">
        <f>RIGHT(Таблица2[[#This Row],[Дата рождения]],4)</f>
        <v>1978</v>
      </c>
      <c r="F492">
        <v>39</v>
      </c>
      <c r="G492" t="s">
        <v>63</v>
      </c>
      <c r="H492">
        <v>21498153</v>
      </c>
    </row>
    <row r="493" spans="1:8" x14ac:dyDescent="0.35">
      <c r="A493">
        <v>605</v>
      </c>
      <c r="B493" t="s">
        <v>1040</v>
      </c>
      <c r="C493" t="s">
        <v>61</v>
      </c>
      <c r="D493" t="s">
        <v>1041</v>
      </c>
      <c r="E493" t="str">
        <f>RIGHT(Таблица2[[#This Row],[Дата рождения]],4)</f>
        <v>1990</v>
      </c>
      <c r="F493">
        <v>27</v>
      </c>
      <c r="G493" t="s">
        <v>66</v>
      </c>
      <c r="H493">
        <v>48280479</v>
      </c>
    </row>
    <row r="494" spans="1:8" x14ac:dyDescent="0.35">
      <c r="A494">
        <v>753</v>
      </c>
      <c r="B494" t="s">
        <v>1042</v>
      </c>
      <c r="C494" t="s">
        <v>115</v>
      </c>
      <c r="D494" t="s">
        <v>1043</v>
      </c>
      <c r="E494" t="str">
        <f>RIGHT(Таблица2[[#This Row],[Дата рождения]],4)</f>
        <v>1985</v>
      </c>
      <c r="F494">
        <v>32</v>
      </c>
      <c r="G494" t="s">
        <v>119</v>
      </c>
      <c r="H494">
        <v>48062632</v>
      </c>
    </row>
    <row r="495" spans="1:8" x14ac:dyDescent="0.35">
      <c r="A495">
        <v>442</v>
      </c>
      <c r="B495" t="s">
        <v>1044</v>
      </c>
      <c r="C495" t="s">
        <v>61</v>
      </c>
      <c r="D495" t="s">
        <v>1045</v>
      </c>
      <c r="E495" t="str">
        <f>RIGHT(Таблица2[[#This Row],[Дата рождения]],4)</f>
        <v>1996</v>
      </c>
      <c r="F495">
        <v>21</v>
      </c>
      <c r="G495" t="s">
        <v>98</v>
      </c>
      <c r="H495">
        <v>1673025</v>
      </c>
    </row>
    <row r="496" spans="1:8" x14ac:dyDescent="0.35">
      <c r="A496">
        <v>1038</v>
      </c>
      <c r="B496" t="s">
        <v>1046</v>
      </c>
      <c r="C496" t="s">
        <v>75</v>
      </c>
      <c r="D496" t="s">
        <v>1047</v>
      </c>
      <c r="E496" t="str">
        <f>RIGHT(Таблица2[[#This Row],[Дата рождения]],4)</f>
        <v>1975</v>
      </c>
      <c r="F496">
        <v>42</v>
      </c>
      <c r="G496" t="s">
        <v>63</v>
      </c>
      <c r="H496">
        <v>30135339</v>
      </c>
    </row>
    <row r="497" spans="1:8" x14ac:dyDescent="0.35">
      <c r="A497">
        <v>1778</v>
      </c>
      <c r="B497" t="s">
        <v>1048</v>
      </c>
      <c r="C497" t="s">
        <v>61</v>
      </c>
      <c r="D497" t="s">
        <v>1049</v>
      </c>
      <c r="E497" t="str">
        <f>RIGHT(Таблица2[[#This Row],[Дата рождения]],4)</f>
        <v>1983</v>
      </c>
      <c r="F497">
        <v>34</v>
      </c>
      <c r="G497" t="s">
        <v>89</v>
      </c>
      <c r="H497">
        <v>2136479</v>
      </c>
    </row>
    <row r="498" spans="1:8" x14ac:dyDescent="0.35">
      <c r="A498">
        <v>479</v>
      </c>
      <c r="B498" t="s">
        <v>1050</v>
      </c>
      <c r="C498" t="s">
        <v>61</v>
      </c>
      <c r="D498" t="s">
        <v>1051</v>
      </c>
      <c r="E498" t="str">
        <f>RIGHT(Таблица2[[#This Row],[Дата рождения]],4)</f>
        <v>1996</v>
      </c>
      <c r="F498">
        <v>21</v>
      </c>
      <c r="G498" t="s">
        <v>98</v>
      </c>
      <c r="H498">
        <v>4180268</v>
      </c>
    </row>
    <row r="499" spans="1:8" x14ac:dyDescent="0.35">
      <c r="A499">
        <v>935</v>
      </c>
      <c r="B499" t="s">
        <v>1052</v>
      </c>
      <c r="C499" t="s">
        <v>75</v>
      </c>
      <c r="D499" t="s">
        <v>1053</v>
      </c>
      <c r="E499" t="str">
        <f>RIGHT(Таблица2[[#This Row],[Дата рождения]],4)</f>
        <v>1994</v>
      </c>
      <c r="F499">
        <v>23</v>
      </c>
      <c r="G499" t="s">
        <v>229</v>
      </c>
      <c r="H499">
        <v>83531977</v>
      </c>
    </row>
    <row r="500" spans="1:8" x14ac:dyDescent="0.35">
      <c r="A500">
        <v>307</v>
      </c>
      <c r="B500" t="s">
        <v>1054</v>
      </c>
      <c r="C500" t="s">
        <v>61</v>
      </c>
      <c r="D500" t="s">
        <v>78</v>
      </c>
      <c r="E500" t="str">
        <f>RIGHT(Таблица2[[#This Row],[Дата рождения]],4)</f>
        <v>1980</v>
      </c>
      <c r="F500">
        <v>37</v>
      </c>
      <c r="G500" t="s">
        <v>146</v>
      </c>
      <c r="H500">
        <v>44073739</v>
      </c>
    </row>
    <row r="501" spans="1:8" x14ac:dyDescent="0.35">
      <c r="A501">
        <v>1469</v>
      </c>
      <c r="B501" t="s">
        <v>1055</v>
      </c>
      <c r="C501" t="s">
        <v>61</v>
      </c>
      <c r="D501" t="s">
        <v>1056</v>
      </c>
      <c r="E501" t="str">
        <f>RIGHT(Таблица2[[#This Row],[Дата рождения]],4)</f>
        <v>1994</v>
      </c>
      <c r="F501">
        <v>23</v>
      </c>
      <c r="G501" t="s">
        <v>63</v>
      </c>
      <c r="H501">
        <v>21798085</v>
      </c>
    </row>
    <row r="502" spans="1:8" x14ac:dyDescent="0.35">
      <c r="A502">
        <v>788</v>
      </c>
      <c r="B502" t="s">
        <v>1057</v>
      </c>
      <c r="C502" t="s">
        <v>61</v>
      </c>
      <c r="D502" t="s">
        <v>1058</v>
      </c>
      <c r="E502" t="str">
        <f>RIGHT(Таблица2[[#This Row],[Дата рождения]],4)</f>
        <v>1980</v>
      </c>
      <c r="F502">
        <v>37</v>
      </c>
      <c r="G502" t="s">
        <v>98</v>
      </c>
      <c r="H502">
        <v>30822570</v>
      </c>
    </row>
    <row r="503" spans="1:8" x14ac:dyDescent="0.35">
      <c r="A503">
        <v>527</v>
      </c>
      <c r="B503" t="s">
        <v>1059</v>
      </c>
      <c r="C503" t="s">
        <v>61</v>
      </c>
      <c r="D503" t="s">
        <v>1060</v>
      </c>
      <c r="E503" t="str">
        <f>RIGHT(Таблица2[[#This Row],[Дата рождения]],4)</f>
        <v>1980</v>
      </c>
      <c r="F503">
        <v>37</v>
      </c>
      <c r="G503" t="s">
        <v>609</v>
      </c>
      <c r="H503">
        <v>71667811</v>
      </c>
    </row>
    <row r="504" spans="1:8" x14ac:dyDescent="0.35">
      <c r="A504">
        <v>102</v>
      </c>
      <c r="B504" t="s">
        <v>1061</v>
      </c>
      <c r="C504" t="s">
        <v>61</v>
      </c>
      <c r="D504" t="s">
        <v>1062</v>
      </c>
      <c r="E504" t="str">
        <f>RIGHT(Таблица2[[#This Row],[Дата рождения]],4)</f>
        <v>1996</v>
      </c>
      <c r="F504">
        <v>21</v>
      </c>
      <c r="G504" t="s">
        <v>229</v>
      </c>
      <c r="H504">
        <v>30529054</v>
      </c>
    </row>
    <row r="505" spans="1:8" x14ac:dyDescent="0.35">
      <c r="A505">
        <v>780</v>
      </c>
      <c r="B505" t="s">
        <v>1063</v>
      </c>
      <c r="C505" t="s">
        <v>61</v>
      </c>
      <c r="D505" t="s">
        <v>1064</v>
      </c>
      <c r="E505" t="str">
        <f>RIGHT(Таблица2[[#This Row],[Дата рождения]],4)</f>
        <v>1989</v>
      </c>
      <c r="F505">
        <v>28</v>
      </c>
      <c r="G505" t="s">
        <v>63</v>
      </c>
      <c r="H505">
        <v>38155974</v>
      </c>
    </row>
    <row r="506" spans="1:8" x14ac:dyDescent="0.35">
      <c r="A506">
        <v>1238</v>
      </c>
      <c r="B506" t="s">
        <v>1065</v>
      </c>
      <c r="C506" t="s">
        <v>75</v>
      </c>
      <c r="D506" t="s">
        <v>1066</v>
      </c>
      <c r="E506" t="str">
        <f>RIGHT(Таблица2[[#This Row],[Дата рождения]],4)</f>
        <v>1977</v>
      </c>
      <c r="F506">
        <v>40</v>
      </c>
      <c r="G506" t="s">
        <v>63</v>
      </c>
      <c r="H506">
        <v>46837767</v>
      </c>
    </row>
    <row r="507" spans="1:8" x14ac:dyDescent="0.35">
      <c r="A507">
        <v>1084</v>
      </c>
      <c r="B507" t="s">
        <v>175</v>
      </c>
      <c r="C507" t="s">
        <v>75</v>
      </c>
      <c r="D507" t="s">
        <v>1067</v>
      </c>
      <c r="E507" t="str">
        <f>RIGHT(Таблица2[[#This Row],[Дата рождения]],4)</f>
        <v>1986</v>
      </c>
      <c r="F507">
        <v>31</v>
      </c>
      <c r="G507" t="s">
        <v>146</v>
      </c>
      <c r="H507">
        <v>94556649</v>
      </c>
    </row>
    <row r="508" spans="1:8" x14ac:dyDescent="0.35">
      <c r="A508">
        <v>933</v>
      </c>
      <c r="B508" t="s">
        <v>1068</v>
      </c>
      <c r="C508" t="s">
        <v>61</v>
      </c>
      <c r="D508" t="s">
        <v>1069</v>
      </c>
      <c r="E508" t="str">
        <f>RIGHT(Таблица2[[#This Row],[Дата рождения]],4)</f>
        <v>1984</v>
      </c>
      <c r="F508">
        <v>33</v>
      </c>
      <c r="G508" t="s">
        <v>63</v>
      </c>
      <c r="H508">
        <v>25617531</v>
      </c>
    </row>
    <row r="509" spans="1:8" x14ac:dyDescent="0.35">
      <c r="A509">
        <v>1477</v>
      </c>
      <c r="B509" t="s">
        <v>1070</v>
      </c>
      <c r="C509" t="s">
        <v>61</v>
      </c>
      <c r="D509" t="s">
        <v>1071</v>
      </c>
      <c r="E509" t="str">
        <f>RIGHT(Таблица2[[#This Row],[Дата рождения]],4)</f>
        <v>1985</v>
      </c>
      <c r="F509">
        <v>33</v>
      </c>
      <c r="G509" t="s">
        <v>109</v>
      </c>
      <c r="H509">
        <v>7530219</v>
      </c>
    </row>
    <row r="510" spans="1:8" x14ac:dyDescent="0.35">
      <c r="A510">
        <v>1425</v>
      </c>
      <c r="B510" t="s">
        <v>1072</v>
      </c>
      <c r="C510" t="s">
        <v>115</v>
      </c>
      <c r="D510" t="s">
        <v>1073</v>
      </c>
      <c r="E510" t="str">
        <f>RIGHT(Таблица2[[#This Row],[Дата рождения]],4)</f>
        <v>1983</v>
      </c>
      <c r="F510">
        <v>34</v>
      </c>
      <c r="G510" t="s">
        <v>89</v>
      </c>
      <c r="H510">
        <v>8413312</v>
      </c>
    </row>
    <row r="511" spans="1:8" x14ac:dyDescent="0.35">
      <c r="A511">
        <v>1085</v>
      </c>
      <c r="B511" t="s">
        <v>1074</v>
      </c>
      <c r="C511" t="s">
        <v>61</v>
      </c>
      <c r="D511" t="s">
        <v>1075</v>
      </c>
      <c r="E511" t="str">
        <f>RIGHT(Таблица2[[#This Row],[Дата рождения]],4)</f>
        <v>1991</v>
      </c>
      <c r="F511">
        <v>26</v>
      </c>
      <c r="G511" t="s">
        <v>89</v>
      </c>
      <c r="H511">
        <v>5318407</v>
      </c>
    </row>
    <row r="512" spans="1:8" x14ac:dyDescent="0.35">
      <c r="A512">
        <v>1126</v>
      </c>
      <c r="B512" t="s">
        <v>1076</v>
      </c>
      <c r="C512" t="s">
        <v>115</v>
      </c>
      <c r="D512" t="s">
        <v>1077</v>
      </c>
      <c r="E512" t="str">
        <f>RIGHT(Таблица2[[#This Row],[Дата рождения]],4)</f>
        <v>1989</v>
      </c>
      <c r="F512">
        <v>28</v>
      </c>
      <c r="G512" t="s">
        <v>66</v>
      </c>
      <c r="H512">
        <v>30408299</v>
      </c>
    </row>
    <row r="513" spans="1:8" x14ac:dyDescent="0.35">
      <c r="A513">
        <v>927</v>
      </c>
      <c r="B513" t="s">
        <v>1078</v>
      </c>
      <c r="C513" t="s">
        <v>61</v>
      </c>
      <c r="D513" t="s">
        <v>1079</v>
      </c>
      <c r="E513" t="str">
        <f>RIGHT(Таблица2[[#This Row],[Дата рождения]],4)</f>
        <v>1993</v>
      </c>
      <c r="F513">
        <v>24</v>
      </c>
      <c r="G513" t="s">
        <v>63</v>
      </c>
      <c r="H513">
        <v>85650351</v>
      </c>
    </row>
    <row r="514" spans="1:8" x14ac:dyDescent="0.35">
      <c r="A514">
        <v>922</v>
      </c>
      <c r="B514" t="s">
        <v>1080</v>
      </c>
      <c r="C514" t="s">
        <v>61</v>
      </c>
      <c r="D514" t="s">
        <v>1081</v>
      </c>
      <c r="E514" t="str">
        <f>RIGHT(Таблица2[[#This Row],[Дата рождения]],4)</f>
        <v>1987</v>
      </c>
      <c r="F514">
        <v>30</v>
      </c>
      <c r="G514" t="s">
        <v>109</v>
      </c>
      <c r="H514">
        <v>51152862</v>
      </c>
    </row>
    <row r="515" spans="1:8" x14ac:dyDescent="0.35">
      <c r="A515">
        <v>106</v>
      </c>
      <c r="B515" t="s">
        <v>1082</v>
      </c>
      <c r="C515" t="s">
        <v>61</v>
      </c>
      <c r="D515" t="s">
        <v>1083</v>
      </c>
      <c r="E515" t="str">
        <f>RIGHT(Таблица2[[#This Row],[Дата рождения]],4)</f>
        <v>1988</v>
      </c>
      <c r="F515">
        <v>29</v>
      </c>
      <c r="G515" t="s">
        <v>63</v>
      </c>
      <c r="H515">
        <v>30784391</v>
      </c>
    </row>
    <row r="516" spans="1:8" x14ac:dyDescent="0.35">
      <c r="A516">
        <v>1125</v>
      </c>
      <c r="B516" t="s">
        <v>1084</v>
      </c>
      <c r="C516" t="s">
        <v>61</v>
      </c>
      <c r="D516" t="s">
        <v>1085</v>
      </c>
      <c r="E516" t="str">
        <f>RIGHT(Таблица2[[#This Row],[Дата рождения]],4)</f>
        <v>1995</v>
      </c>
      <c r="F516">
        <v>22</v>
      </c>
      <c r="G516" t="s">
        <v>609</v>
      </c>
      <c r="H516">
        <v>19314414</v>
      </c>
    </row>
    <row r="517" spans="1:8" x14ac:dyDescent="0.35">
      <c r="A517">
        <v>1750</v>
      </c>
      <c r="B517" t="s">
        <v>1086</v>
      </c>
      <c r="C517" t="s">
        <v>75</v>
      </c>
      <c r="D517" t="s">
        <v>1087</v>
      </c>
      <c r="E517" t="str">
        <f>RIGHT(Таблица2[[#This Row],[Дата рождения]],4)</f>
        <v>1974</v>
      </c>
      <c r="F517">
        <v>43</v>
      </c>
      <c r="G517" t="s">
        <v>63</v>
      </c>
      <c r="H517">
        <v>23957032</v>
      </c>
    </row>
    <row r="518" spans="1:8" x14ac:dyDescent="0.35">
      <c r="A518">
        <v>553</v>
      </c>
      <c r="B518" t="s">
        <v>1088</v>
      </c>
      <c r="C518" t="s">
        <v>61</v>
      </c>
      <c r="D518" t="s">
        <v>1089</v>
      </c>
      <c r="E518" t="str">
        <f>RIGHT(Таблица2[[#This Row],[Дата рождения]],4)</f>
        <v>1995</v>
      </c>
      <c r="F518">
        <v>22</v>
      </c>
      <c r="G518" t="s">
        <v>63</v>
      </c>
      <c r="H518">
        <v>98361454</v>
      </c>
    </row>
    <row r="519" spans="1:8" x14ac:dyDescent="0.35">
      <c r="A519">
        <v>831</v>
      </c>
      <c r="B519" t="s">
        <v>1090</v>
      </c>
      <c r="C519" t="s">
        <v>61</v>
      </c>
      <c r="D519" t="s">
        <v>1091</v>
      </c>
      <c r="E519" t="str">
        <f>RIGHT(Таблица2[[#This Row],[Дата рождения]],4)</f>
        <v>1985</v>
      </c>
      <c r="F519">
        <v>32</v>
      </c>
      <c r="G519" t="s">
        <v>146</v>
      </c>
      <c r="H519">
        <v>26490105</v>
      </c>
    </row>
    <row r="520" spans="1:8" x14ac:dyDescent="0.35">
      <c r="A520">
        <v>1064</v>
      </c>
      <c r="B520" t="s">
        <v>1092</v>
      </c>
      <c r="C520" t="s">
        <v>61</v>
      </c>
      <c r="D520" t="s">
        <v>1093</v>
      </c>
      <c r="E520" t="str">
        <f>RIGHT(Таблица2[[#This Row],[Дата рождения]],4)</f>
        <v>1999</v>
      </c>
      <c r="F520">
        <v>18</v>
      </c>
      <c r="G520" t="s">
        <v>63</v>
      </c>
      <c r="H520">
        <v>47506380</v>
      </c>
    </row>
    <row r="521" spans="1:8" x14ac:dyDescent="0.35">
      <c r="A521">
        <v>1130</v>
      </c>
      <c r="B521" t="s">
        <v>1094</v>
      </c>
      <c r="C521" t="s">
        <v>115</v>
      </c>
      <c r="D521" t="s">
        <v>1095</v>
      </c>
      <c r="E521" t="str">
        <f>RIGHT(Таблица2[[#This Row],[Дата рождения]],4)</f>
        <v>1998</v>
      </c>
      <c r="F521">
        <v>20</v>
      </c>
      <c r="G521" t="s">
        <v>63</v>
      </c>
      <c r="H521">
        <v>85112128</v>
      </c>
    </row>
    <row r="522" spans="1:8" x14ac:dyDescent="0.35">
      <c r="A522">
        <v>648</v>
      </c>
      <c r="B522" t="s">
        <v>1096</v>
      </c>
      <c r="C522" t="s">
        <v>61</v>
      </c>
      <c r="D522" t="s">
        <v>1097</v>
      </c>
      <c r="E522" t="str">
        <f>RIGHT(Таблица2[[#This Row],[Дата рождения]],4)</f>
        <v>1988</v>
      </c>
      <c r="F522">
        <v>29</v>
      </c>
      <c r="G522" t="s">
        <v>63</v>
      </c>
      <c r="H522">
        <v>98506665</v>
      </c>
    </row>
    <row r="523" spans="1:8" x14ac:dyDescent="0.35">
      <c r="A523">
        <v>533</v>
      </c>
      <c r="B523" t="s">
        <v>1098</v>
      </c>
      <c r="C523" t="s">
        <v>75</v>
      </c>
      <c r="D523" t="s">
        <v>1099</v>
      </c>
      <c r="E523" t="str">
        <f>RIGHT(Таблица2[[#This Row],[Дата рождения]],4)</f>
        <v>1995</v>
      </c>
      <c r="F523">
        <v>22</v>
      </c>
      <c r="G523" t="s">
        <v>63</v>
      </c>
      <c r="H523">
        <v>83212984</v>
      </c>
    </row>
    <row r="524" spans="1:8" x14ac:dyDescent="0.35">
      <c r="A524">
        <v>696</v>
      </c>
      <c r="B524" t="s">
        <v>1100</v>
      </c>
      <c r="C524" t="s">
        <v>61</v>
      </c>
      <c r="D524" t="s">
        <v>1101</v>
      </c>
      <c r="E524" t="str">
        <f>RIGHT(Таблица2[[#This Row],[Дата рождения]],4)</f>
        <v>1977</v>
      </c>
      <c r="F524">
        <v>40</v>
      </c>
      <c r="G524" t="s">
        <v>146</v>
      </c>
      <c r="H524">
        <v>72187159</v>
      </c>
    </row>
    <row r="525" spans="1:8" x14ac:dyDescent="0.35">
      <c r="A525">
        <v>1055</v>
      </c>
      <c r="B525" t="s">
        <v>1102</v>
      </c>
      <c r="C525" t="s">
        <v>61</v>
      </c>
      <c r="D525" t="s">
        <v>1103</v>
      </c>
      <c r="E525" t="str">
        <f>RIGHT(Таблица2[[#This Row],[Дата рождения]],4)</f>
        <v>1985</v>
      </c>
      <c r="F525">
        <v>32</v>
      </c>
      <c r="G525" t="s">
        <v>89</v>
      </c>
      <c r="H525">
        <v>31004769</v>
      </c>
    </row>
    <row r="526" spans="1:8" x14ac:dyDescent="0.35">
      <c r="A526">
        <v>966</v>
      </c>
      <c r="B526" t="s">
        <v>1104</v>
      </c>
      <c r="C526" t="s">
        <v>61</v>
      </c>
      <c r="D526" t="s">
        <v>1105</v>
      </c>
      <c r="E526" t="str">
        <f>RIGHT(Таблица2[[#This Row],[Дата рождения]],4)</f>
        <v>1986</v>
      </c>
      <c r="F526">
        <v>31</v>
      </c>
      <c r="G526" t="s">
        <v>146</v>
      </c>
      <c r="H526">
        <v>50750488</v>
      </c>
    </row>
    <row r="527" spans="1:8" x14ac:dyDescent="0.35">
      <c r="A527">
        <v>435</v>
      </c>
      <c r="B527" t="s">
        <v>1106</v>
      </c>
      <c r="C527" t="s">
        <v>61</v>
      </c>
      <c r="D527" t="s">
        <v>1107</v>
      </c>
      <c r="E527" t="str">
        <f>RIGHT(Таблица2[[#This Row],[Дата рождения]],4)</f>
        <v>1993</v>
      </c>
      <c r="F527">
        <v>24</v>
      </c>
      <c r="G527" t="s">
        <v>63</v>
      </c>
      <c r="H527">
        <v>75417469</v>
      </c>
    </row>
    <row r="528" spans="1:8" x14ac:dyDescent="0.35">
      <c r="A528">
        <v>1119</v>
      </c>
      <c r="B528" t="s">
        <v>1108</v>
      </c>
      <c r="C528" t="s">
        <v>61</v>
      </c>
      <c r="D528" t="s">
        <v>1109</v>
      </c>
      <c r="E528" t="str">
        <f>RIGHT(Таблица2[[#This Row],[Дата рождения]],4)</f>
        <v>1981</v>
      </c>
      <c r="F528">
        <v>36</v>
      </c>
      <c r="G528" t="s">
        <v>63</v>
      </c>
      <c r="H528">
        <v>62572205</v>
      </c>
    </row>
    <row r="529" spans="1:8" x14ac:dyDescent="0.35">
      <c r="A529">
        <v>1650</v>
      </c>
      <c r="B529" t="s">
        <v>1110</v>
      </c>
      <c r="C529" t="s">
        <v>61</v>
      </c>
      <c r="D529" t="s">
        <v>1111</v>
      </c>
      <c r="E529" t="str">
        <f>RIGHT(Таблица2[[#This Row],[Дата рождения]],4)</f>
        <v>1991</v>
      </c>
      <c r="F529">
        <v>26</v>
      </c>
      <c r="G529" t="s">
        <v>146</v>
      </c>
      <c r="H529">
        <v>63966887</v>
      </c>
    </row>
    <row r="530" spans="1:8" x14ac:dyDescent="0.35">
      <c r="A530">
        <v>123</v>
      </c>
      <c r="B530" t="s">
        <v>1112</v>
      </c>
      <c r="C530" t="s">
        <v>61</v>
      </c>
      <c r="D530" t="s">
        <v>1113</v>
      </c>
      <c r="E530" t="str">
        <f>RIGHT(Таблица2[[#This Row],[Дата рождения]],4)</f>
        <v>1980</v>
      </c>
      <c r="F530">
        <v>37</v>
      </c>
      <c r="G530" t="s">
        <v>63</v>
      </c>
      <c r="H530">
        <v>36548206</v>
      </c>
    </row>
    <row r="531" spans="1:8" x14ac:dyDescent="0.35">
      <c r="A531">
        <v>1769</v>
      </c>
      <c r="B531" t="s">
        <v>1114</v>
      </c>
      <c r="C531" t="s">
        <v>61</v>
      </c>
      <c r="D531" t="s">
        <v>1115</v>
      </c>
      <c r="E531" t="str">
        <f>RIGHT(Таблица2[[#This Row],[Дата рождения]],4)</f>
        <v>1988</v>
      </c>
      <c r="F531">
        <v>29</v>
      </c>
      <c r="G531" t="s">
        <v>109</v>
      </c>
      <c r="H531">
        <v>54095807</v>
      </c>
    </row>
    <row r="532" spans="1:8" x14ac:dyDescent="0.35">
      <c r="A532">
        <v>1541</v>
      </c>
      <c r="B532" t="s">
        <v>1116</v>
      </c>
      <c r="C532" t="s">
        <v>75</v>
      </c>
      <c r="D532" t="s">
        <v>1117</v>
      </c>
      <c r="E532" t="str">
        <f>RIGHT(Таблица2[[#This Row],[Дата рождения]],4)</f>
        <v>1994</v>
      </c>
      <c r="F532">
        <v>23</v>
      </c>
      <c r="G532" t="s">
        <v>63</v>
      </c>
      <c r="H532">
        <v>22209932</v>
      </c>
    </row>
    <row r="533" spans="1:8" x14ac:dyDescent="0.35">
      <c r="A533">
        <v>741</v>
      </c>
      <c r="B533" t="s">
        <v>1118</v>
      </c>
      <c r="C533" t="s">
        <v>75</v>
      </c>
      <c r="D533" t="s">
        <v>1119</v>
      </c>
      <c r="E533" t="str">
        <f>RIGHT(Таблица2[[#This Row],[Дата рождения]],4)</f>
        <v>1996</v>
      </c>
      <c r="F533">
        <v>21</v>
      </c>
      <c r="G533" t="s">
        <v>63</v>
      </c>
      <c r="H533">
        <v>18070456</v>
      </c>
    </row>
    <row r="534" spans="1:8" x14ac:dyDescent="0.35">
      <c r="A534">
        <v>1628</v>
      </c>
      <c r="B534" t="s">
        <v>1120</v>
      </c>
      <c r="C534" t="s">
        <v>75</v>
      </c>
      <c r="D534" t="s">
        <v>1121</v>
      </c>
      <c r="E534" t="str">
        <f>RIGHT(Таблица2[[#This Row],[Дата рождения]],4)</f>
        <v>1996</v>
      </c>
      <c r="F534">
        <v>21</v>
      </c>
      <c r="G534" t="s">
        <v>63</v>
      </c>
      <c r="H534">
        <v>45123550</v>
      </c>
    </row>
    <row r="535" spans="1:8" x14ac:dyDescent="0.35">
      <c r="A535">
        <v>881</v>
      </c>
      <c r="B535" t="s">
        <v>1122</v>
      </c>
      <c r="C535" t="s">
        <v>61</v>
      </c>
      <c r="D535" t="s">
        <v>1123</v>
      </c>
      <c r="E535" t="str">
        <f>RIGHT(Таблица2[[#This Row],[Дата рождения]],4)</f>
        <v>1982</v>
      </c>
      <c r="F535">
        <v>35</v>
      </c>
      <c r="G535" t="s">
        <v>63</v>
      </c>
      <c r="H535">
        <v>13790041</v>
      </c>
    </row>
    <row r="536" spans="1:8" x14ac:dyDescent="0.35">
      <c r="A536">
        <v>867</v>
      </c>
      <c r="B536" t="s">
        <v>1124</v>
      </c>
      <c r="C536" t="s">
        <v>75</v>
      </c>
      <c r="D536" t="s">
        <v>1125</v>
      </c>
      <c r="E536" t="str">
        <f>RIGHT(Таблица2[[#This Row],[Дата рождения]],4)</f>
        <v>1983</v>
      </c>
      <c r="F536">
        <v>34</v>
      </c>
      <c r="G536" t="s">
        <v>63</v>
      </c>
      <c r="H536">
        <v>94610358</v>
      </c>
    </row>
    <row r="537" spans="1:8" x14ac:dyDescent="0.35">
      <c r="A537">
        <v>885</v>
      </c>
      <c r="B537" t="s">
        <v>1126</v>
      </c>
      <c r="C537" t="s">
        <v>75</v>
      </c>
      <c r="D537" t="s">
        <v>1127</v>
      </c>
      <c r="E537" t="str">
        <f>RIGHT(Таблица2[[#This Row],[Дата рождения]],4)</f>
        <v>1993</v>
      </c>
      <c r="F537">
        <v>24</v>
      </c>
      <c r="G537" t="s">
        <v>63</v>
      </c>
      <c r="H537">
        <v>36190404</v>
      </c>
    </row>
    <row r="538" spans="1:8" x14ac:dyDescent="0.35">
      <c r="A538">
        <v>1102</v>
      </c>
      <c r="B538" t="s">
        <v>1128</v>
      </c>
      <c r="C538" t="s">
        <v>61</v>
      </c>
      <c r="D538" t="s">
        <v>663</v>
      </c>
      <c r="E538" t="str">
        <f>RIGHT(Таблица2[[#This Row],[Дата рождения]],4)</f>
        <v>1994</v>
      </c>
      <c r="F538">
        <v>23</v>
      </c>
      <c r="G538" t="s">
        <v>63</v>
      </c>
      <c r="H538">
        <v>90206332</v>
      </c>
    </row>
    <row r="539" spans="1:8" x14ac:dyDescent="0.35">
      <c r="A539">
        <v>799</v>
      </c>
      <c r="B539" t="s">
        <v>1129</v>
      </c>
      <c r="C539" t="s">
        <v>75</v>
      </c>
      <c r="D539" t="s">
        <v>1130</v>
      </c>
      <c r="E539" t="str">
        <f>RIGHT(Таблица2[[#This Row],[Дата рождения]],4)</f>
        <v>1979</v>
      </c>
      <c r="F539">
        <v>38</v>
      </c>
      <c r="G539" t="s">
        <v>146</v>
      </c>
      <c r="H539">
        <v>12315644</v>
      </c>
    </row>
    <row r="540" spans="1:8" x14ac:dyDescent="0.35">
      <c r="A540">
        <v>720</v>
      </c>
      <c r="B540" t="s">
        <v>1131</v>
      </c>
      <c r="C540" t="s">
        <v>61</v>
      </c>
      <c r="D540" t="s">
        <v>1132</v>
      </c>
      <c r="E540" t="str">
        <f>RIGHT(Таблица2[[#This Row],[Дата рождения]],4)</f>
        <v>1986</v>
      </c>
      <c r="F540">
        <v>31</v>
      </c>
      <c r="G540" t="s">
        <v>119</v>
      </c>
      <c r="H540">
        <v>35493964</v>
      </c>
    </row>
    <row r="541" spans="1:8" x14ac:dyDescent="0.35">
      <c r="A541">
        <v>58</v>
      </c>
      <c r="B541" t="s">
        <v>1133</v>
      </c>
      <c r="C541" t="s">
        <v>75</v>
      </c>
      <c r="D541" t="s">
        <v>1134</v>
      </c>
      <c r="E541" t="str">
        <f>RIGHT(Таблица2[[#This Row],[Дата рождения]],4)</f>
        <v>1992</v>
      </c>
      <c r="F541">
        <v>25</v>
      </c>
      <c r="G541" t="s">
        <v>69</v>
      </c>
      <c r="H541">
        <v>26453267</v>
      </c>
    </row>
    <row r="542" spans="1:8" x14ac:dyDescent="0.35">
      <c r="A542">
        <v>292</v>
      </c>
      <c r="B542" t="s">
        <v>1135</v>
      </c>
      <c r="C542" t="s">
        <v>61</v>
      </c>
      <c r="D542" t="s">
        <v>1136</v>
      </c>
      <c r="E542" t="str">
        <f>RIGHT(Таблица2[[#This Row],[Дата рождения]],4)</f>
        <v>1987</v>
      </c>
      <c r="F542">
        <v>30</v>
      </c>
      <c r="G542" t="s">
        <v>98</v>
      </c>
      <c r="H542">
        <v>78832584</v>
      </c>
    </row>
    <row r="543" spans="1:8" x14ac:dyDescent="0.35">
      <c r="A543">
        <v>112</v>
      </c>
      <c r="B543" t="s">
        <v>1137</v>
      </c>
      <c r="C543" t="s">
        <v>61</v>
      </c>
      <c r="D543" t="s">
        <v>1138</v>
      </c>
      <c r="E543" t="str">
        <f>RIGHT(Таблица2[[#This Row],[Дата рождения]],4)</f>
        <v>1997</v>
      </c>
      <c r="F543">
        <v>20</v>
      </c>
      <c r="G543" t="s">
        <v>63</v>
      </c>
      <c r="H543">
        <v>25508270</v>
      </c>
    </row>
    <row r="544" spans="1:8" x14ac:dyDescent="0.35">
      <c r="A544">
        <v>1315</v>
      </c>
      <c r="B544" t="s">
        <v>1139</v>
      </c>
      <c r="C544" t="s">
        <v>75</v>
      </c>
      <c r="D544" t="s">
        <v>1140</v>
      </c>
      <c r="E544" t="str">
        <f>RIGHT(Таблица2[[#This Row],[Дата рождения]],4)</f>
        <v>1995</v>
      </c>
      <c r="F544">
        <v>22</v>
      </c>
      <c r="G544" t="s">
        <v>63</v>
      </c>
      <c r="H544">
        <v>61259714</v>
      </c>
    </row>
    <row r="545" spans="1:8" x14ac:dyDescent="0.35">
      <c r="A545">
        <v>1621</v>
      </c>
      <c r="B545" t="s">
        <v>1141</v>
      </c>
      <c r="C545" t="s">
        <v>61</v>
      </c>
      <c r="D545" t="s">
        <v>1142</v>
      </c>
      <c r="E545" t="str">
        <f>RIGHT(Таблица2[[#This Row],[Дата рождения]],4)</f>
        <v>1996</v>
      </c>
      <c r="F545">
        <v>21</v>
      </c>
      <c r="G545" t="s">
        <v>109</v>
      </c>
      <c r="H545">
        <v>78408873</v>
      </c>
    </row>
    <row r="546" spans="1:8" x14ac:dyDescent="0.35">
      <c r="A546">
        <v>206</v>
      </c>
      <c r="B546" t="s">
        <v>1143</v>
      </c>
      <c r="C546" t="s">
        <v>61</v>
      </c>
      <c r="D546" t="s">
        <v>1144</v>
      </c>
      <c r="E546" t="str">
        <f>RIGHT(Таблица2[[#This Row],[Дата рождения]],4)</f>
        <v>1995</v>
      </c>
      <c r="F546">
        <v>22</v>
      </c>
      <c r="G546" t="s">
        <v>63</v>
      </c>
      <c r="H546">
        <v>33719278</v>
      </c>
    </row>
    <row r="547" spans="1:8" x14ac:dyDescent="0.35">
      <c r="A547">
        <v>287</v>
      </c>
      <c r="B547" t="s">
        <v>1145</v>
      </c>
      <c r="C547" t="s">
        <v>61</v>
      </c>
      <c r="D547" t="s">
        <v>1146</v>
      </c>
      <c r="E547" t="str">
        <f>RIGHT(Таблица2[[#This Row],[Дата рождения]],4)</f>
        <v>1984</v>
      </c>
      <c r="F547">
        <v>33</v>
      </c>
      <c r="G547" t="s">
        <v>89</v>
      </c>
      <c r="H547">
        <v>11524946</v>
      </c>
    </row>
    <row r="548" spans="1:8" x14ac:dyDescent="0.35">
      <c r="A548">
        <v>169</v>
      </c>
      <c r="B548" t="s">
        <v>1147</v>
      </c>
      <c r="C548" t="s">
        <v>115</v>
      </c>
      <c r="D548" t="s">
        <v>1148</v>
      </c>
      <c r="E548" t="str">
        <f>RIGHT(Таблица2[[#This Row],[Дата рождения]],4)</f>
        <v>1997</v>
      </c>
      <c r="F548">
        <v>20</v>
      </c>
      <c r="G548" t="s">
        <v>109</v>
      </c>
      <c r="H548">
        <v>41522968</v>
      </c>
    </row>
    <row r="549" spans="1:8" x14ac:dyDescent="0.35">
      <c r="A549">
        <v>253</v>
      </c>
      <c r="B549" t="s">
        <v>1149</v>
      </c>
      <c r="C549" t="s">
        <v>61</v>
      </c>
      <c r="D549" t="s">
        <v>1150</v>
      </c>
      <c r="E549" t="str">
        <f>RIGHT(Таблица2[[#This Row],[Дата рождения]],4)</f>
        <v>1975</v>
      </c>
      <c r="F549">
        <v>42</v>
      </c>
      <c r="G549" t="s">
        <v>63</v>
      </c>
      <c r="H549">
        <v>26588728</v>
      </c>
    </row>
    <row r="550" spans="1:8" x14ac:dyDescent="0.35">
      <c r="A550">
        <v>1742</v>
      </c>
      <c r="B550" t="s">
        <v>1151</v>
      </c>
      <c r="C550" t="s">
        <v>61</v>
      </c>
      <c r="D550" t="s">
        <v>1152</v>
      </c>
      <c r="E550" t="str">
        <f>RIGHT(Таблица2[[#This Row],[Дата рождения]],4)</f>
        <v>1984</v>
      </c>
      <c r="F550">
        <v>33</v>
      </c>
      <c r="G550" t="s">
        <v>63</v>
      </c>
      <c r="H550">
        <v>2546328</v>
      </c>
    </row>
    <row r="551" spans="1:8" x14ac:dyDescent="0.35">
      <c r="A551">
        <v>711</v>
      </c>
      <c r="B551" t="s">
        <v>1153</v>
      </c>
      <c r="C551" t="s">
        <v>61</v>
      </c>
      <c r="D551" t="s">
        <v>998</v>
      </c>
      <c r="E551" t="str">
        <f>RIGHT(Таблица2[[#This Row],[Дата рождения]],4)</f>
        <v>1989</v>
      </c>
      <c r="F551">
        <v>28</v>
      </c>
      <c r="G551" t="s">
        <v>119</v>
      </c>
      <c r="H551">
        <v>82028604</v>
      </c>
    </row>
    <row r="552" spans="1:8" x14ac:dyDescent="0.35">
      <c r="A552">
        <v>760</v>
      </c>
      <c r="B552" t="s">
        <v>1154</v>
      </c>
      <c r="C552" t="s">
        <v>75</v>
      </c>
      <c r="D552" t="s">
        <v>1155</v>
      </c>
      <c r="E552" t="str">
        <f>RIGHT(Таблица2[[#This Row],[Дата рождения]],4)</f>
        <v>1990</v>
      </c>
      <c r="F552">
        <v>28</v>
      </c>
      <c r="G552" t="s">
        <v>63</v>
      </c>
      <c r="H552">
        <v>96346497</v>
      </c>
    </row>
    <row r="553" spans="1:8" x14ac:dyDescent="0.35">
      <c r="A553">
        <v>388</v>
      </c>
      <c r="B553" t="s">
        <v>1156</v>
      </c>
      <c r="C553" t="s">
        <v>75</v>
      </c>
      <c r="D553" t="s">
        <v>1157</v>
      </c>
      <c r="E553" t="str">
        <f>RIGHT(Таблица2[[#This Row],[Дата рождения]],4)</f>
        <v>1990</v>
      </c>
      <c r="F553">
        <v>27</v>
      </c>
      <c r="G553" t="s">
        <v>63</v>
      </c>
      <c r="H553">
        <v>74497939</v>
      </c>
    </row>
    <row r="554" spans="1:8" x14ac:dyDescent="0.35">
      <c r="A554">
        <v>1376</v>
      </c>
      <c r="B554" t="s">
        <v>1158</v>
      </c>
      <c r="C554" t="s">
        <v>115</v>
      </c>
      <c r="D554" t="s">
        <v>1159</v>
      </c>
      <c r="E554" t="str">
        <f>RIGHT(Таблица2[[#This Row],[Дата рождения]],4)</f>
        <v>1993</v>
      </c>
      <c r="F554">
        <v>24</v>
      </c>
      <c r="G554" t="s">
        <v>146</v>
      </c>
      <c r="H554">
        <v>90386646</v>
      </c>
    </row>
    <row r="555" spans="1:8" x14ac:dyDescent="0.35">
      <c r="A555">
        <v>399</v>
      </c>
      <c r="B555" t="s">
        <v>1160</v>
      </c>
      <c r="C555" t="s">
        <v>61</v>
      </c>
      <c r="D555" t="s">
        <v>1161</v>
      </c>
      <c r="E555" t="str">
        <f>RIGHT(Таблица2[[#This Row],[Дата рождения]],4)</f>
        <v>1983</v>
      </c>
      <c r="F555">
        <v>34</v>
      </c>
      <c r="G555" t="s">
        <v>63</v>
      </c>
      <c r="H555">
        <v>244509</v>
      </c>
    </row>
    <row r="556" spans="1:8" x14ac:dyDescent="0.35">
      <c r="A556">
        <v>1490</v>
      </c>
      <c r="B556" t="s">
        <v>1162</v>
      </c>
      <c r="C556" t="s">
        <v>115</v>
      </c>
      <c r="D556" t="s">
        <v>1163</v>
      </c>
      <c r="E556" t="str">
        <f>RIGHT(Таблица2[[#This Row],[Дата рождения]],4)</f>
        <v>1992</v>
      </c>
      <c r="F556">
        <v>25</v>
      </c>
      <c r="G556" t="s">
        <v>63</v>
      </c>
      <c r="H556">
        <v>3727533</v>
      </c>
    </row>
    <row r="557" spans="1:8" x14ac:dyDescent="0.35">
      <c r="A557">
        <v>683</v>
      </c>
      <c r="B557" t="s">
        <v>1164</v>
      </c>
      <c r="C557" t="s">
        <v>75</v>
      </c>
      <c r="D557" t="s">
        <v>1165</v>
      </c>
      <c r="E557" t="str">
        <f>RIGHT(Таблица2[[#This Row],[Дата рождения]],4)</f>
        <v>1993</v>
      </c>
      <c r="F557">
        <v>24</v>
      </c>
      <c r="G557" t="s">
        <v>89</v>
      </c>
      <c r="H557">
        <v>11078226</v>
      </c>
    </row>
    <row r="558" spans="1:8" x14ac:dyDescent="0.35">
      <c r="A558">
        <v>757</v>
      </c>
      <c r="B558" t="s">
        <v>1166</v>
      </c>
      <c r="C558" t="s">
        <v>61</v>
      </c>
      <c r="D558" t="s">
        <v>1167</v>
      </c>
      <c r="E558" t="str">
        <f>RIGHT(Таблица2[[#This Row],[Дата рождения]],4)</f>
        <v>1989</v>
      </c>
      <c r="F558">
        <v>28</v>
      </c>
      <c r="G558" t="s">
        <v>63</v>
      </c>
      <c r="H558">
        <v>56589994</v>
      </c>
    </row>
    <row r="559" spans="1:8" x14ac:dyDescent="0.35">
      <c r="A559">
        <v>675</v>
      </c>
      <c r="B559" t="s">
        <v>1168</v>
      </c>
      <c r="C559" t="s">
        <v>61</v>
      </c>
      <c r="D559" t="s">
        <v>1169</v>
      </c>
      <c r="E559" t="str">
        <f>RIGHT(Таблица2[[#This Row],[Дата рождения]],4)</f>
        <v>1995</v>
      </c>
      <c r="F559">
        <v>22</v>
      </c>
      <c r="G559" t="s">
        <v>63</v>
      </c>
      <c r="H559">
        <v>13103110</v>
      </c>
    </row>
    <row r="560" spans="1:8" x14ac:dyDescent="0.35">
      <c r="A560">
        <v>375</v>
      </c>
      <c r="B560" t="s">
        <v>1170</v>
      </c>
      <c r="C560" t="s">
        <v>61</v>
      </c>
      <c r="D560" t="s">
        <v>1171</v>
      </c>
      <c r="E560" t="str">
        <f>RIGHT(Таблица2[[#This Row],[Дата рождения]],4)</f>
        <v>1987</v>
      </c>
      <c r="F560">
        <v>30</v>
      </c>
      <c r="G560" t="s">
        <v>63</v>
      </c>
      <c r="H560">
        <v>30223402</v>
      </c>
    </row>
    <row r="561" spans="1:8" x14ac:dyDescent="0.35">
      <c r="A561">
        <v>860</v>
      </c>
      <c r="B561" t="s">
        <v>1172</v>
      </c>
      <c r="C561" t="s">
        <v>75</v>
      </c>
      <c r="D561" t="s">
        <v>1173</v>
      </c>
      <c r="E561" t="str">
        <f>RIGHT(Таблица2[[#This Row],[Дата рождения]],4)</f>
        <v>1995</v>
      </c>
      <c r="F561">
        <v>22</v>
      </c>
      <c r="G561" t="s">
        <v>63</v>
      </c>
      <c r="H561">
        <v>90488716</v>
      </c>
    </row>
    <row r="562" spans="1:8" x14ac:dyDescent="0.35">
      <c r="A562">
        <v>438</v>
      </c>
      <c r="B562" t="s">
        <v>1174</v>
      </c>
      <c r="C562" t="s">
        <v>61</v>
      </c>
      <c r="D562" t="s">
        <v>1175</v>
      </c>
      <c r="E562" t="str">
        <f>RIGHT(Таблица2[[#This Row],[Дата рождения]],4)</f>
        <v>1997</v>
      </c>
      <c r="F562">
        <v>21</v>
      </c>
      <c r="G562" t="s">
        <v>63</v>
      </c>
      <c r="H562">
        <v>16111391</v>
      </c>
    </row>
    <row r="563" spans="1:8" x14ac:dyDescent="0.35">
      <c r="A563">
        <v>886</v>
      </c>
      <c r="B563" t="s">
        <v>1176</v>
      </c>
      <c r="C563" t="s">
        <v>61</v>
      </c>
      <c r="D563" t="s">
        <v>1177</v>
      </c>
      <c r="E563" t="str">
        <f>RIGHT(Таблица2[[#This Row],[Дата рождения]],4)</f>
        <v>1989</v>
      </c>
      <c r="F563">
        <v>28</v>
      </c>
      <c r="G563" t="s">
        <v>229</v>
      </c>
      <c r="H563">
        <v>84596053</v>
      </c>
    </row>
    <row r="564" spans="1:8" x14ac:dyDescent="0.35">
      <c r="A564">
        <v>285</v>
      </c>
      <c r="B564" t="s">
        <v>1178</v>
      </c>
      <c r="C564" t="s">
        <v>61</v>
      </c>
      <c r="D564" t="s">
        <v>1179</v>
      </c>
      <c r="E564" t="str">
        <f>RIGHT(Таблица2[[#This Row],[Дата рождения]],4)</f>
        <v>1979</v>
      </c>
      <c r="F564">
        <v>38</v>
      </c>
      <c r="G564" t="s">
        <v>109</v>
      </c>
      <c r="H564">
        <v>45832094</v>
      </c>
    </row>
    <row r="565" spans="1:8" x14ac:dyDescent="0.35">
      <c r="A565">
        <v>42</v>
      </c>
      <c r="B565" t="s">
        <v>1180</v>
      </c>
      <c r="C565" t="s">
        <v>75</v>
      </c>
      <c r="D565" t="s">
        <v>1181</v>
      </c>
      <c r="E565" t="str">
        <f>RIGHT(Таблица2[[#This Row],[Дата рождения]],4)</f>
        <v>1977</v>
      </c>
      <c r="F565">
        <v>40</v>
      </c>
      <c r="G565" t="s">
        <v>79</v>
      </c>
      <c r="H565">
        <v>68398501</v>
      </c>
    </row>
    <row r="566" spans="1:8" x14ac:dyDescent="0.35">
      <c r="A566">
        <v>828</v>
      </c>
      <c r="B566" t="s">
        <v>1182</v>
      </c>
      <c r="C566" t="s">
        <v>61</v>
      </c>
      <c r="D566" t="s">
        <v>1183</v>
      </c>
      <c r="E566" t="str">
        <f>RIGHT(Таблица2[[#This Row],[Дата рождения]],4)</f>
        <v>1976</v>
      </c>
      <c r="F566">
        <v>41</v>
      </c>
      <c r="G566" t="s">
        <v>63</v>
      </c>
      <c r="H566">
        <v>93216953</v>
      </c>
    </row>
    <row r="567" spans="1:8" x14ac:dyDescent="0.35">
      <c r="A567">
        <v>1005</v>
      </c>
      <c r="B567" t="s">
        <v>1184</v>
      </c>
      <c r="C567" t="s">
        <v>61</v>
      </c>
      <c r="D567" t="s">
        <v>1185</v>
      </c>
      <c r="E567" t="str">
        <f>RIGHT(Таблица2[[#This Row],[Дата рождения]],4)</f>
        <v>1980</v>
      </c>
      <c r="F567">
        <v>37</v>
      </c>
      <c r="G567" t="s">
        <v>66</v>
      </c>
      <c r="H567">
        <v>45213511</v>
      </c>
    </row>
    <row r="568" spans="1:8" x14ac:dyDescent="0.35">
      <c r="A568">
        <v>989</v>
      </c>
      <c r="B568" t="s">
        <v>1186</v>
      </c>
      <c r="C568" t="s">
        <v>61</v>
      </c>
      <c r="D568" t="s">
        <v>1187</v>
      </c>
      <c r="E568" t="str">
        <f>RIGHT(Таблица2[[#This Row],[Дата рождения]],4)</f>
        <v>1989</v>
      </c>
      <c r="F568">
        <v>28</v>
      </c>
      <c r="G568" t="s">
        <v>63</v>
      </c>
      <c r="H568">
        <v>25497071</v>
      </c>
    </row>
    <row r="569" spans="1:8" x14ac:dyDescent="0.35">
      <c r="A569">
        <v>1496</v>
      </c>
      <c r="B569" t="s">
        <v>1188</v>
      </c>
      <c r="C569" t="s">
        <v>75</v>
      </c>
      <c r="D569" t="s">
        <v>1189</v>
      </c>
      <c r="E569" t="str">
        <f>RIGHT(Таблица2[[#This Row],[Дата рождения]],4)</f>
        <v>1980</v>
      </c>
      <c r="F569">
        <v>37</v>
      </c>
      <c r="G569" t="s">
        <v>66</v>
      </c>
      <c r="H569">
        <v>45448478</v>
      </c>
    </row>
    <row r="570" spans="1:8" x14ac:dyDescent="0.35">
      <c r="A570">
        <v>884</v>
      </c>
      <c r="B570" t="s">
        <v>1190</v>
      </c>
      <c r="C570" t="s">
        <v>61</v>
      </c>
      <c r="D570" t="s">
        <v>1191</v>
      </c>
      <c r="E570" t="str">
        <f>RIGHT(Таблица2[[#This Row],[Дата рождения]],4)</f>
        <v>1995</v>
      </c>
      <c r="F570">
        <v>22</v>
      </c>
      <c r="G570" t="s">
        <v>63</v>
      </c>
      <c r="H570">
        <v>38056464</v>
      </c>
    </row>
    <row r="571" spans="1:8" x14ac:dyDescent="0.35">
      <c r="A571">
        <v>1035</v>
      </c>
      <c r="B571" t="s">
        <v>1192</v>
      </c>
      <c r="C571" t="s">
        <v>61</v>
      </c>
      <c r="D571" t="s">
        <v>1193</v>
      </c>
      <c r="E571" t="str">
        <f>RIGHT(Таблица2[[#This Row],[Дата рождения]],4)</f>
        <v>1992</v>
      </c>
      <c r="F571">
        <v>25</v>
      </c>
      <c r="G571" t="s">
        <v>63</v>
      </c>
      <c r="H571">
        <v>24381428</v>
      </c>
    </row>
    <row r="572" spans="1:8" x14ac:dyDescent="0.35">
      <c r="A572">
        <v>653</v>
      </c>
      <c r="B572" t="s">
        <v>1194</v>
      </c>
      <c r="C572" t="s">
        <v>61</v>
      </c>
      <c r="D572" t="s">
        <v>790</v>
      </c>
      <c r="E572" t="str">
        <f>RIGHT(Таблица2[[#This Row],[Дата рождения]],4)</f>
        <v>1981</v>
      </c>
      <c r="F572">
        <v>36</v>
      </c>
      <c r="G572" t="s">
        <v>63</v>
      </c>
      <c r="H572">
        <v>22852441</v>
      </c>
    </row>
    <row r="573" spans="1:8" x14ac:dyDescent="0.35">
      <c r="A573">
        <v>245</v>
      </c>
      <c r="B573" t="s">
        <v>1195</v>
      </c>
      <c r="C573" t="s">
        <v>75</v>
      </c>
      <c r="D573" t="s">
        <v>1196</v>
      </c>
      <c r="E573" t="str">
        <f>RIGHT(Таблица2[[#This Row],[Дата рождения]],4)</f>
        <v>1991</v>
      </c>
      <c r="F573">
        <v>26</v>
      </c>
      <c r="G573" t="s">
        <v>63</v>
      </c>
      <c r="H573">
        <v>71196555</v>
      </c>
    </row>
    <row r="574" spans="1:8" x14ac:dyDescent="0.35">
      <c r="A574">
        <v>1334</v>
      </c>
      <c r="B574" t="s">
        <v>1197</v>
      </c>
      <c r="C574" t="s">
        <v>61</v>
      </c>
      <c r="D574" t="s">
        <v>1198</v>
      </c>
      <c r="E574" t="str">
        <f>RIGHT(Таблица2[[#This Row],[Дата рождения]],4)</f>
        <v>1971</v>
      </c>
      <c r="F574">
        <v>46</v>
      </c>
      <c r="G574" t="s">
        <v>63</v>
      </c>
      <c r="H574">
        <v>14534649</v>
      </c>
    </row>
    <row r="575" spans="1:8" x14ac:dyDescent="0.35">
      <c r="A575">
        <v>704</v>
      </c>
      <c r="B575" t="s">
        <v>1199</v>
      </c>
      <c r="C575" t="s">
        <v>61</v>
      </c>
      <c r="D575" t="s">
        <v>871</v>
      </c>
      <c r="E575" t="str">
        <f>RIGHT(Таблица2[[#This Row],[Дата рождения]],4)</f>
        <v>1986</v>
      </c>
      <c r="F575">
        <v>31</v>
      </c>
      <c r="G575" t="s">
        <v>63</v>
      </c>
      <c r="H575">
        <v>46120614</v>
      </c>
    </row>
    <row r="576" spans="1:8" x14ac:dyDescent="0.35">
      <c r="A576">
        <v>267</v>
      </c>
      <c r="B576" t="s">
        <v>1200</v>
      </c>
      <c r="C576" t="s">
        <v>61</v>
      </c>
      <c r="D576" t="s">
        <v>641</v>
      </c>
      <c r="E576" t="str">
        <f>RIGHT(Таблица2[[#This Row],[Дата рождения]],4)</f>
        <v>1997</v>
      </c>
      <c r="F576">
        <v>20</v>
      </c>
      <c r="G576" t="s">
        <v>66</v>
      </c>
      <c r="H576">
        <v>48463536</v>
      </c>
    </row>
    <row r="577" spans="1:8" x14ac:dyDescent="0.35">
      <c r="A577">
        <v>695</v>
      </c>
      <c r="B577" t="s">
        <v>1201</v>
      </c>
      <c r="C577" t="s">
        <v>75</v>
      </c>
      <c r="D577" t="s">
        <v>1202</v>
      </c>
      <c r="E577" t="str">
        <f>RIGHT(Таблица2[[#This Row],[Дата рождения]],4)</f>
        <v>1986</v>
      </c>
      <c r="F577">
        <v>31</v>
      </c>
      <c r="G577" t="s">
        <v>63</v>
      </c>
      <c r="H577">
        <v>24419414</v>
      </c>
    </row>
    <row r="578" spans="1:8" x14ac:dyDescent="0.35">
      <c r="A578">
        <v>52</v>
      </c>
      <c r="B578" t="s">
        <v>1203</v>
      </c>
      <c r="C578" t="s">
        <v>115</v>
      </c>
      <c r="D578" t="s">
        <v>1204</v>
      </c>
      <c r="E578" t="str">
        <f>RIGHT(Таблица2[[#This Row],[Дата рождения]],4)</f>
        <v>1998</v>
      </c>
      <c r="F578">
        <v>19</v>
      </c>
      <c r="G578" t="s">
        <v>63</v>
      </c>
      <c r="H578">
        <v>15557677</v>
      </c>
    </row>
    <row r="579" spans="1:8" x14ac:dyDescent="0.35">
      <c r="A579">
        <v>531</v>
      </c>
      <c r="B579" t="s">
        <v>1205</v>
      </c>
      <c r="C579" t="s">
        <v>75</v>
      </c>
      <c r="D579" t="s">
        <v>1206</v>
      </c>
      <c r="E579" t="str">
        <f>RIGHT(Таблица2[[#This Row],[Дата рождения]],4)</f>
        <v>1976</v>
      </c>
      <c r="F579">
        <v>41</v>
      </c>
      <c r="G579" t="s">
        <v>63</v>
      </c>
      <c r="H579">
        <v>60949817</v>
      </c>
    </row>
    <row r="580" spans="1:8" x14ac:dyDescent="0.35">
      <c r="A580">
        <v>341</v>
      </c>
      <c r="B580" t="s">
        <v>1207</v>
      </c>
      <c r="C580" t="s">
        <v>115</v>
      </c>
      <c r="D580" t="s">
        <v>1208</v>
      </c>
      <c r="E580" t="str">
        <f>RIGHT(Таблица2[[#This Row],[Дата рождения]],4)</f>
        <v>1995</v>
      </c>
      <c r="F580">
        <v>22</v>
      </c>
      <c r="G580" t="s">
        <v>63</v>
      </c>
      <c r="H580">
        <v>74930100</v>
      </c>
    </row>
    <row r="581" spans="1:8" x14ac:dyDescent="0.35">
      <c r="A581">
        <v>1325</v>
      </c>
      <c r="B581" t="s">
        <v>1209</v>
      </c>
      <c r="C581" t="s">
        <v>61</v>
      </c>
      <c r="D581" t="s">
        <v>1210</v>
      </c>
      <c r="E581" t="str">
        <f>RIGHT(Таблица2[[#This Row],[Дата рождения]],4)</f>
        <v>1986</v>
      </c>
      <c r="F581">
        <v>32</v>
      </c>
      <c r="G581" t="s">
        <v>63</v>
      </c>
      <c r="H581">
        <v>49511118</v>
      </c>
    </row>
    <row r="582" spans="1:8" x14ac:dyDescent="0.35">
      <c r="A582">
        <v>1610</v>
      </c>
      <c r="B582" t="s">
        <v>1211</v>
      </c>
      <c r="C582" t="s">
        <v>115</v>
      </c>
      <c r="D582" t="s">
        <v>1212</v>
      </c>
      <c r="E582" t="str">
        <f>RIGHT(Таблица2[[#This Row],[Дата рождения]],4)</f>
        <v>1998</v>
      </c>
      <c r="F582">
        <v>19</v>
      </c>
      <c r="G582" t="s">
        <v>63</v>
      </c>
      <c r="H582">
        <v>60361368</v>
      </c>
    </row>
    <row r="583" spans="1:8" x14ac:dyDescent="0.35">
      <c r="A583">
        <v>1435</v>
      </c>
      <c r="B583" t="s">
        <v>1213</v>
      </c>
      <c r="C583" t="s">
        <v>61</v>
      </c>
      <c r="D583" t="s">
        <v>1214</v>
      </c>
      <c r="E583" t="str">
        <f>RIGHT(Таблица2[[#This Row],[Дата рождения]],4)</f>
        <v>1995</v>
      </c>
      <c r="F583">
        <v>22</v>
      </c>
      <c r="G583" t="s">
        <v>63</v>
      </c>
      <c r="H583">
        <v>47336090</v>
      </c>
    </row>
    <row r="584" spans="1:8" x14ac:dyDescent="0.35">
      <c r="A584">
        <v>477</v>
      </c>
      <c r="B584" t="s">
        <v>1215</v>
      </c>
      <c r="C584" t="s">
        <v>61</v>
      </c>
      <c r="D584" t="s">
        <v>1216</v>
      </c>
      <c r="E584" t="str">
        <f>RIGHT(Таблица2[[#This Row],[Дата рождения]],4)</f>
        <v>1975</v>
      </c>
      <c r="F584">
        <v>42</v>
      </c>
      <c r="G584" t="s">
        <v>63</v>
      </c>
      <c r="H584">
        <v>76964222</v>
      </c>
    </row>
    <row r="585" spans="1:8" x14ac:dyDescent="0.35">
      <c r="A585">
        <v>1377</v>
      </c>
      <c r="B585" t="s">
        <v>1217</v>
      </c>
      <c r="C585" t="s">
        <v>75</v>
      </c>
      <c r="D585" t="s">
        <v>1218</v>
      </c>
      <c r="E585" t="str">
        <f>RIGHT(Таблица2[[#This Row],[Дата рождения]],4)</f>
        <v>1992</v>
      </c>
      <c r="F585">
        <v>25</v>
      </c>
      <c r="G585" t="s">
        <v>63</v>
      </c>
      <c r="H585">
        <v>29340145</v>
      </c>
    </row>
    <row r="586" spans="1:8" x14ac:dyDescent="0.35">
      <c r="A586">
        <v>212</v>
      </c>
      <c r="B586" t="s">
        <v>1219</v>
      </c>
      <c r="C586" t="s">
        <v>61</v>
      </c>
      <c r="D586" t="s">
        <v>1220</v>
      </c>
      <c r="E586" t="str">
        <f>RIGHT(Таблица2[[#This Row],[Дата рождения]],4)</f>
        <v>1977</v>
      </c>
      <c r="F586">
        <v>40</v>
      </c>
      <c r="G586" t="s">
        <v>63</v>
      </c>
      <c r="H586">
        <v>24468257</v>
      </c>
    </row>
    <row r="587" spans="1:8" x14ac:dyDescent="0.35">
      <c r="A587">
        <v>674</v>
      </c>
      <c r="B587" t="s">
        <v>1221</v>
      </c>
      <c r="C587" t="s">
        <v>61</v>
      </c>
      <c r="D587" t="s">
        <v>1222</v>
      </c>
      <c r="E587" t="str">
        <f>RIGHT(Таблица2[[#This Row],[Дата рождения]],4)</f>
        <v>1990</v>
      </c>
      <c r="F587">
        <v>27</v>
      </c>
      <c r="G587" t="s">
        <v>63</v>
      </c>
      <c r="H587">
        <v>37276398</v>
      </c>
    </row>
    <row r="588" spans="1:8" x14ac:dyDescent="0.35">
      <c r="A588">
        <v>368</v>
      </c>
      <c r="B588" t="s">
        <v>1223</v>
      </c>
      <c r="C588" t="s">
        <v>61</v>
      </c>
      <c r="D588" t="s">
        <v>1224</v>
      </c>
      <c r="E588" t="str">
        <f>RIGHT(Таблица2[[#This Row],[Дата рождения]],4)</f>
        <v>1993</v>
      </c>
      <c r="F588">
        <v>24</v>
      </c>
      <c r="G588" t="s">
        <v>63</v>
      </c>
      <c r="H588">
        <v>27081654</v>
      </c>
    </row>
    <row r="589" spans="1:8" x14ac:dyDescent="0.35">
      <c r="A589">
        <v>1265</v>
      </c>
      <c r="B589" t="s">
        <v>1225</v>
      </c>
      <c r="C589" t="s">
        <v>75</v>
      </c>
      <c r="D589" t="s">
        <v>1226</v>
      </c>
      <c r="E589" t="str">
        <f>RIGHT(Таблица2[[#This Row],[Дата рождения]],4)</f>
        <v>1989</v>
      </c>
      <c r="F589">
        <v>28</v>
      </c>
      <c r="G589" t="s">
        <v>63</v>
      </c>
      <c r="H589">
        <v>33152435</v>
      </c>
    </row>
    <row r="590" spans="1:8" x14ac:dyDescent="0.35">
      <c r="A590">
        <v>1739</v>
      </c>
      <c r="B590" t="s">
        <v>1227</v>
      </c>
      <c r="C590" t="s">
        <v>75</v>
      </c>
      <c r="D590" t="s">
        <v>1228</v>
      </c>
      <c r="E590" t="str">
        <f>RIGHT(Таблица2[[#This Row],[Дата рождения]],4)</f>
        <v>1998</v>
      </c>
      <c r="F590">
        <v>19</v>
      </c>
      <c r="G590" t="s">
        <v>63</v>
      </c>
      <c r="H590">
        <v>46902258</v>
      </c>
    </row>
    <row r="591" spans="1:8" x14ac:dyDescent="0.35">
      <c r="A591">
        <v>120</v>
      </c>
      <c r="B591" t="s">
        <v>1229</v>
      </c>
      <c r="C591" t="s">
        <v>61</v>
      </c>
      <c r="D591" t="s">
        <v>1230</v>
      </c>
      <c r="E591" t="str">
        <f>RIGHT(Таблица2[[#This Row],[Дата рождения]],4)</f>
        <v>1981</v>
      </c>
      <c r="F591">
        <v>36</v>
      </c>
      <c r="G591" t="s">
        <v>63</v>
      </c>
      <c r="H591">
        <v>42597635</v>
      </c>
    </row>
    <row r="592" spans="1:8" x14ac:dyDescent="0.35">
      <c r="A592">
        <v>697</v>
      </c>
      <c r="B592" t="s">
        <v>1231</v>
      </c>
      <c r="C592" t="s">
        <v>61</v>
      </c>
      <c r="D592" t="s">
        <v>1232</v>
      </c>
      <c r="E592" t="str">
        <f>RIGHT(Таблица2[[#This Row],[Дата рождения]],4)</f>
        <v>1985</v>
      </c>
      <c r="F592">
        <v>32</v>
      </c>
      <c r="G592" t="s">
        <v>229</v>
      </c>
      <c r="H592">
        <v>93819122</v>
      </c>
    </row>
    <row r="593" spans="1:8" x14ac:dyDescent="0.35">
      <c r="A593">
        <v>743</v>
      </c>
      <c r="B593" t="s">
        <v>1233</v>
      </c>
      <c r="C593" t="s">
        <v>61</v>
      </c>
      <c r="D593" t="s">
        <v>1234</v>
      </c>
      <c r="E593" t="str">
        <f>RIGHT(Таблица2[[#This Row],[Дата рождения]],4)</f>
        <v>1991</v>
      </c>
      <c r="F593">
        <v>26</v>
      </c>
      <c r="G593" t="s">
        <v>89</v>
      </c>
      <c r="H593">
        <v>85257203</v>
      </c>
    </row>
    <row r="594" spans="1:8" x14ac:dyDescent="0.35">
      <c r="A594">
        <v>127</v>
      </c>
      <c r="B594" t="s">
        <v>1235</v>
      </c>
      <c r="C594" t="s">
        <v>75</v>
      </c>
      <c r="D594" t="s">
        <v>1236</v>
      </c>
      <c r="E594" t="str">
        <f>RIGHT(Таблица2[[#This Row],[Дата рождения]],4)</f>
        <v>1995</v>
      </c>
      <c r="F594">
        <v>22</v>
      </c>
      <c r="G594" t="s">
        <v>63</v>
      </c>
      <c r="H594">
        <v>47331497</v>
      </c>
    </row>
    <row r="595" spans="1:8" x14ac:dyDescent="0.35">
      <c r="A595">
        <v>1113</v>
      </c>
      <c r="B595" t="s">
        <v>1237</v>
      </c>
      <c r="C595" t="s">
        <v>61</v>
      </c>
      <c r="D595" t="s">
        <v>1238</v>
      </c>
      <c r="E595" t="str">
        <f>RIGHT(Таблица2[[#This Row],[Дата рождения]],4)</f>
        <v>1992</v>
      </c>
      <c r="F595">
        <v>26</v>
      </c>
      <c r="G595" t="s">
        <v>63</v>
      </c>
      <c r="H595">
        <v>32966941</v>
      </c>
    </row>
    <row r="596" spans="1:8" x14ac:dyDescent="0.35">
      <c r="A596">
        <v>123</v>
      </c>
      <c r="B596" t="s">
        <v>1239</v>
      </c>
      <c r="C596" t="s">
        <v>61</v>
      </c>
      <c r="D596" t="s">
        <v>1240</v>
      </c>
      <c r="E596" t="str">
        <f>RIGHT(Таблица2[[#This Row],[Дата рождения]],4)</f>
        <v>1986</v>
      </c>
      <c r="F596">
        <v>31</v>
      </c>
      <c r="G596" t="s">
        <v>146</v>
      </c>
      <c r="H596">
        <v>61643490</v>
      </c>
    </row>
    <row r="597" spans="1:8" x14ac:dyDescent="0.35">
      <c r="A597">
        <v>158</v>
      </c>
      <c r="B597" t="s">
        <v>1241</v>
      </c>
      <c r="C597" t="s">
        <v>61</v>
      </c>
      <c r="D597" t="s">
        <v>1242</v>
      </c>
      <c r="E597" t="str">
        <f>RIGHT(Таблица2[[#This Row],[Дата рождения]],4)</f>
        <v>1971</v>
      </c>
      <c r="F597">
        <v>46</v>
      </c>
      <c r="G597" t="s">
        <v>63</v>
      </c>
      <c r="H597">
        <v>73248410</v>
      </c>
    </row>
    <row r="598" spans="1:8" x14ac:dyDescent="0.35">
      <c r="A598">
        <v>1396</v>
      </c>
      <c r="B598" t="s">
        <v>1243</v>
      </c>
      <c r="C598" t="s">
        <v>115</v>
      </c>
      <c r="D598" t="s">
        <v>1244</v>
      </c>
      <c r="E598" t="str">
        <f>RIGHT(Таблица2[[#This Row],[Дата рождения]],4)</f>
        <v>1998</v>
      </c>
      <c r="F598">
        <v>19</v>
      </c>
      <c r="G598" t="s">
        <v>63</v>
      </c>
      <c r="H598">
        <v>74792104</v>
      </c>
    </row>
    <row r="599" spans="1:8" x14ac:dyDescent="0.35">
      <c r="A599">
        <v>662</v>
      </c>
      <c r="B599" t="s">
        <v>1245</v>
      </c>
      <c r="C599" t="s">
        <v>75</v>
      </c>
      <c r="D599" t="s">
        <v>1246</v>
      </c>
      <c r="E599" t="str">
        <f>RIGHT(Таблица2[[#This Row],[Дата рождения]],4)</f>
        <v>1984</v>
      </c>
      <c r="F599">
        <v>33</v>
      </c>
      <c r="G599" t="s">
        <v>69</v>
      </c>
      <c r="H599">
        <v>35303211</v>
      </c>
    </row>
    <row r="600" spans="1:8" x14ac:dyDescent="0.35">
      <c r="A600">
        <v>766</v>
      </c>
      <c r="B600" t="s">
        <v>1247</v>
      </c>
      <c r="C600" t="s">
        <v>61</v>
      </c>
      <c r="D600" t="s">
        <v>1248</v>
      </c>
      <c r="E600" t="str">
        <f>RIGHT(Таблица2[[#This Row],[Дата рождения]],4)</f>
        <v>1995</v>
      </c>
      <c r="F600">
        <v>22</v>
      </c>
      <c r="G600" t="s">
        <v>63</v>
      </c>
      <c r="H600">
        <v>83382236</v>
      </c>
    </row>
    <row r="601" spans="1:8" x14ac:dyDescent="0.35">
      <c r="A601">
        <v>308</v>
      </c>
      <c r="B601" t="s">
        <v>1249</v>
      </c>
      <c r="C601" t="s">
        <v>61</v>
      </c>
      <c r="D601" t="s">
        <v>1250</v>
      </c>
      <c r="E601" t="str">
        <f>RIGHT(Таблица2[[#This Row],[Дата рождения]],4)</f>
        <v>1987</v>
      </c>
      <c r="F601">
        <v>30</v>
      </c>
      <c r="G601" t="s">
        <v>63</v>
      </c>
      <c r="H601">
        <v>71474053</v>
      </c>
    </row>
    <row r="602" spans="1:8" x14ac:dyDescent="0.35">
      <c r="A602">
        <v>478</v>
      </c>
      <c r="B602" t="s">
        <v>1251</v>
      </c>
      <c r="C602" t="s">
        <v>75</v>
      </c>
      <c r="D602" t="s">
        <v>1252</v>
      </c>
      <c r="E602" t="str">
        <f>RIGHT(Таблица2[[#This Row],[Дата рождения]],4)</f>
        <v>1997</v>
      </c>
      <c r="F602">
        <v>20</v>
      </c>
      <c r="G602" t="s">
        <v>63</v>
      </c>
      <c r="H602">
        <v>37933954</v>
      </c>
    </row>
    <row r="603" spans="1:8" x14ac:dyDescent="0.35">
      <c r="A603">
        <v>663</v>
      </c>
      <c r="B603" t="s">
        <v>1253</v>
      </c>
      <c r="C603" t="s">
        <v>75</v>
      </c>
      <c r="D603" t="s">
        <v>1254</v>
      </c>
      <c r="E603" t="str">
        <f>RIGHT(Таблица2[[#This Row],[Дата рождения]],4)</f>
        <v>1981</v>
      </c>
      <c r="F603">
        <v>36</v>
      </c>
      <c r="G603" t="s">
        <v>63</v>
      </c>
      <c r="H603">
        <v>90477795</v>
      </c>
    </row>
    <row r="604" spans="1:8" x14ac:dyDescent="0.35">
      <c r="A604">
        <v>712</v>
      </c>
      <c r="B604" t="s">
        <v>1255</v>
      </c>
      <c r="C604" t="s">
        <v>61</v>
      </c>
      <c r="D604" t="s">
        <v>1256</v>
      </c>
      <c r="E604" t="str">
        <f>RIGHT(Таблица2[[#This Row],[Дата рождения]],4)</f>
        <v>1990</v>
      </c>
      <c r="F604">
        <v>27</v>
      </c>
      <c r="G604" t="s">
        <v>63</v>
      </c>
      <c r="H604">
        <v>53132474</v>
      </c>
    </row>
    <row r="605" spans="1:8" x14ac:dyDescent="0.35">
      <c r="A605">
        <v>209</v>
      </c>
      <c r="B605" t="s">
        <v>1257</v>
      </c>
      <c r="C605" t="s">
        <v>75</v>
      </c>
      <c r="D605" t="s">
        <v>1258</v>
      </c>
      <c r="E605" t="str">
        <f>RIGHT(Таблица2[[#This Row],[Дата рождения]],4)</f>
        <v>1981</v>
      </c>
      <c r="F605">
        <v>36</v>
      </c>
      <c r="G605" t="s">
        <v>63</v>
      </c>
      <c r="H605">
        <v>37824191</v>
      </c>
    </row>
    <row r="606" spans="1:8" x14ac:dyDescent="0.35">
      <c r="A606">
        <v>1321</v>
      </c>
      <c r="B606" t="s">
        <v>1259</v>
      </c>
      <c r="C606" t="s">
        <v>61</v>
      </c>
      <c r="D606" t="s">
        <v>1260</v>
      </c>
      <c r="E606" t="str">
        <f>RIGHT(Таблица2[[#This Row],[Дата рождения]],4)</f>
        <v>1983</v>
      </c>
      <c r="F606">
        <v>34</v>
      </c>
      <c r="G606" t="s">
        <v>109</v>
      </c>
      <c r="H606">
        <v>83072523</v>
      </c>
    </row>
    <row r="607" spans="1:8" x14ac:dyDescent="0.35">
      <c r="A607">
        <v>1457</v>
      </c>
      <c r="B607" t="s">
        <v>1261</v>
      </c>
      <c r="C607" t="s">
        <v>61</v>
      </c>
      <c r="D607" t="s">
        <v>1262</v>
      </c>
      <c r="E607" t="str">
        <f>RIGHT(Таблица2[[#This Row],[Дата рождения]],4)</f>
        <v>1991</v>
      </c>
      <c r="F607">
        <v>26</v>
      </c>
      <c r="G607" t="s">
        <v>109</v>
      </c>
      <c r="H607">
        <v>1119998</v>
      </c>
    </row>
    <row r="608" spans="1:8" x14ac:dyDescent="0.35">
      <c r="A608">
        <v>1294</v>
      </c>
      <c r="B608" t="s">
        <v>1263</v>
      </c>
      <c r="C608" t="s">
        <v>115</v>
      </c>
      <c r="D608" t="s">
        <v>1264</v>
      </c>
      <c r="E608" t="str">
        <f>RIGHT(Таблица2[[#This Row],[Дата рождения]],4)</f>
        <v>1974</v>
      </c>
      <c r="F608">
        <v>43</v>
      </c>
      <c r="G608" t="s">
        <v>89</v>
      </c>
      <c r="H608">
        <v>18034941</v>
      </c>
    </row>
    <row r="609" spans="1:8" x14ac:dyDescent="0.35">
      <c r="A609">
        <v>605</v>
      </c>
      <c r="B609" t="s">
        <v>1265</v>
      </c>
      <c r="C609" t="s">
        <v>61</v>
      </c>
      <c r="D609" t="s">
        <v>1266</v>
      </c>
      <c r="E609" t="str">
        <f>RIGHT(Таблица2[[#This Row],[Дата рождения]],4)</f>
        <v>1989</v>
      </c>
      <c r="F609">
        <v>29</v>
      </c>
      <c r="G609" t="s">
        <v>119</v>
      </c>
      <c r="H609">
        <v>73454759</v>
      </c>
    </row>
    <row r="610" spans="1:8" x14ac:dyDescent="0.35">
      <c r="A610">
        <v>141</v>
      </c>
      <c r="B610" t="s">
        <v>1267</v>
      </c>
      <c r="C610" t="s">
        <v>75</v>
      </c>
      <c r="D610" t="s">
        <v>1268</v>
      </c>
      <c r="E610" t="str">
        <f>RIGHT(Таблица2[[#This Row],[Дата рождения]],4)</f>
        <v>1984</v>
      </c>
      <c r="F610">
        <v>33</v>
      </c>
      <c r="G610" t="s">
        <v>146</v>
      </c>
      <c r="H610">
        <v>36368605</v>
      </c>
    </row>
    <row r="611" spans="1:8" x14ac:dyDescent="0.35">
      <c r="A611">
        <v>1348</v>
      </c>
      <c r="B611" t="s">
        <v>1269</v>
      </c>
      <c r="C611" t="s">
        <v>61</v>
      </c>
      <c r="D611" t="s">
        <v>1270</v>
      </c>
      <c r="E611" t="str">
        <f>RIGHT(Таблица2[[#This Row],[Дата рождения]],4)</f>
        <v>1991</v>
      </c>
      <c r="F611">
        <v>26</v>
      </c>
      <c r="G611" t="s">
        <v>98</v>
      </c>
      <c r="H611">
        <v>57255315</v>
      </c>
    </row>
    <row r="612" spans="1:8" x14ac:dyDescent="0.35">
      <c r="A612">
        <v>1150</v>
      </c>
      <c r="B612" t="s">
        <v>1271</v>
      </c>
      <c r="C612" t="s">
        <v>75</v>
      </c>
      <c r="D612" t="s">
        <v>1272</v>
      </c>
      <c r="E612" t="str">
        <f>RIGHT(Таблица2[[#This Row],[Дата рождения]],4)</f>
        <v>1996</v>
      </c>
      <c r="F612">
        <v>21</v>
      </c>
      <c r="G612" t="s">
        <v>63</v>
      </c>
      <c r="H612">
        <v>10937540</v>
      </c>
    </row>
    <row r="613" spans="1:8" x14ac:dyDescent="0.35">
      <c r="A613">
        <v>70</v>
      </c>
      <c r="B613" t="s">
        <v>1273</v>
      </c>
      <c r="C613" t="s">
        <v>75</v>
      </c>
      <c r="D613" t="s">
        <v>1274</v>
      </c>
      <c r="E613" t="str">
        <f>RIGHT(Таблица2[[#This Row],[Дата рождения]],4)</f>
        <v>1992</v>
      </c>
      <c r="F613">
        <v>25</v>
      </c>
      <c r="G613" t="s">
        <v>63</v>
      </c>
      <c r="H613">
        <v>6726649</v>
      </c>
    </row>
    <row r="614" spans="1:8" x14ac:dyDescent="0.35">
      <c r="A614">
        <v>1086</v>
      </c>
      <c r="B614" t="s">
        <v>1275</v>
      </c>
      <c r="C614" t="s">
        <v>75</v>
      </c>
      <c r="D614" t="s">
        <v>1276</v>
      </c>
      <c r="E614" t="str">
        <f>RIGHT(Таблица2[[#This Row],[Дата рождения]],4)</f>
        <v>1996</v>
      </c>
      <c r="F614">
        <v>21</v>
      </c>
      <c r="G614" t="s">
        <v>63</v>
      </c>
      <c r="H614">
        <v>27912972</v>
      </c>
    </row>
    <row r="615" spans="1:8" x14ac:dyDescent="0.35">
      <c r="A615">
        <v>1161</v>
      </c>
      <c r="B615" t="s">
        <v>1277</v>
      </c>
      <c r="C615" t="s">
        <v>61</v>
      </c>
      <c r="D615" t="s">
        <v>1278</v>
      </c>
      <c r="E615" t="str">
        <f>RIGHT(Таблица2[[#This Row],[Дата рождения]],4)</f>
        <v>1999</v>
      </c>
      <c r="F615">
        <v>18</v>
      </c>
      <c r="G615" t="s">
        <v>63</v>
      </c>
      <c r="H615">
        <v>44527341</v>
      </c>
    </row>
    <row r="616" spans="1:8" x14ac:dyDescent="0.35">
      <c r="A616">
        <v>948</v>
      </c>
      <c r="B616" t="s">
        <v>516</v>
      </c>
      <c r="C616" t="s">
        <v>61</v>
      </c>
      <c r="D616" t="s">
        <v>517</v>
      </c>
      <c r="E616" t="str">
        <f>RIGHT(Таблица2[[#This Row],[Дата рождения]],4)</f>
        <v>1994</v>
      </c>
      <c r="F616">
        <v>23</v>
      </c>
      <c r="G616" t="s">
        <v>63</v>
      </c>
      <c r="H616">
        <v>51961892</v>
      </c>
    </row>
    <row r="617" spans="1:8" x14ac:dyDescent="0.35">
      <c r="A617">
        <v>910</v>
      </c>
      <c r="B617" t="s">
        <v>1279</v>
      </c>
      <c r="C617" t="s">
        <v>61</v>
      </c>
      <c r="D617" t="s">
        <v>1280</v>
      </c>
      <c r="E617" t="str">
        <f>RIGHT(Таблица2[[#This Row],[Дата рождения]],4)</f>
        <v>1995</v>
      </c>
      <c r="F617">
        <v>22</v>
      </c>
      <c r="G617" t="s">
        <v>63</v>
      </c>
      <c r="H617">
        <v>10180944</v>
      </c>
    </row>
    <row r="618" spans="1:8" x14ac:dyDescent="0.35">
      <c r="A618">
        <v>729</v>
      </c>
      <c r="B618" t="s">
        <v>1281</v>
      </c>
      <c r="C618" t="s">
        <v>61</v>
      </c>
      <c r="D618" t="s">
        <v>1282</v>
      </c>
      <c r="E618" t="str">
        <f>RIGHT(Таблица2[[#This Row],[Дата рождения]],4)</f>
        <v>1994</v>
      </c>
      <c r="F618">
        <v>23</v>
      </c>
      <c r="G618" t="s">
        <v>98</v>
      </c>
      <c r="H618">
        <v>17236175</v>
      </c>
    </row>
    <row r="619" spans="1:8" x14ac:dyDescent="0.35">
      <c r="A619">
        <v>326</v>
      </c>
      <c r="B619" t="s">
        <v>1283</v>
      </c>
      <c r="C619" t="s">
        <v>61</v>
      </c>
      <c r="D619" t="s">
        <v>1284</v>
      </c>
      <c r="E619" t="str">
        <f>RIGHT(Таблица2[[#This Row],[Дата рождения]],4)</f>
        <v>1982</v>
      </c>
      <c r="F619">
        <v>35</v>
      </c>
      <c r="G619" t="s">
        <v>63</v>
      </c>
      <c r="H619">
        <v>39357008</v>
      </c>
    </row>
    <row r="620" spans="1:8" x14ac:dyDescent="0.35">
      <c r="A620">
        <v>737</v>
      </c>
      <c r="B620" t="s">
        <v>1285</v>
      </c>
      <c r="C620" t="s">
        <v>61</v>
      </c>
      <c r="D620" t="s">
        <v>254</v>
      </c>
      <c r="E620" t="str">
        <f>RIGHT(Таблица2[[#This Row],[Дата рождения]],4)</f>
        <v>1990</v>
      </c>
      <c r="F620">
        <v>27</v>
      </c>
      <c r="G620" t="s">
        <v>146</v>
      </c>
      <c r="H620">
        <v>17194899</v>
      </c>
    </row>
    <row r="621" spans="1:8" x14ac:dyDescent="0.35">
      <c r="A621">
        <v>1367</v>
      </c>
      <c r="B621" t="s">
        <v>1286</v>
      </c>
      <c r="C621" t="s">
        <v>61</v>
      </c>
      <c r="D621" t="s">
        <v>1287</v>
      </c>
      <c r="E621" t="str">
        <f>RIGHT(Таблица2[[#This Row],[Дата рождения]],4)</f>
        <v>1992</v>
      </c>
      <c r="F621">
        <v>25</v>
      </c>
      <c r="G621" t="s">
        <v>708</v>
      </c>
      <c r="H621">
        <v>4804113</v>
      </c>
    </row>
    <row r="622" spans="1:8" x14ac:dyDescent="0.35">
      <c r="A622">
        <v>356</v>
      </c>
      <c r="B622" t="s">
        <v>1288</v>
      </c>
      <c r="C622" t="s">
        <v>61</v>
      </c>
      <c r="D622" t="s">
        <v>1289</v>
      </c>
      <c r="E622" t="str">
        <f>RIGHT(Таблица2[[#This Row],[Дата рождения]],4)</f>
        <v>1985</v>
      </c>
      <c r="F622">
        <v>32</v>
      </c>
      <c r="G622" t="s">
        <v>63</v>
      </c>
      <c r="H622">
        <v>60092646</v>
      </c>
    </row>
    <row r="623" spans="1:8" x14ac:dyDescent="0.35">
      <c r="A623">
        <v>424</v>
      </c>
      <c r="B623" t="s">
        <v>1290</v>
      </c>
      <c r="C623" t="s">
        <v>61</v>
      </c>
      <c r="D623" t="s">
        <v>1291</v>
      </c>
      <c r="E623" t="str">
        <f>RIGHT(Таблица2[[#This Row],[Дата рождения]],4)</f>
        <v>1982</v>
      </c>
      <c r="F623">
        <v>35</v>
      </c>
      <c r="G623" t="s">
        <v>146</v>
      </c>
      <c r="H623">
        <v>84536713</v>
      </c>
    </row>
    <row r="624" spans="1:8" x14ac:dyDescent="0.35">
      <c r="A624">
        <v>1498</v>
      </c>
      <c r="B624" t="s">
        <v>1292</v>
      </c>
      <c r="C624" t="s">
        <v>115</v>
      </c>
      <c r="D624" t="s">
        <v>1293</v>
      </c>
      <c r="E624" t="str">
        <f>RIGHT(Таблица2[[#This Row],[Дата рождения]],4)</f>
        <v>1988</v>
      </c>
      <c r="F624">
        <v>29</v>
      </c>
      <c r="G624" t="s">
        <v>63</v>
      </c>
      <c r="H624">
        <v>76572396</v>
      </c>
    </row>
    <row r="625" spans="1:8" x14ac:dyDescent="0.35">
      <c r="A625">
        <v>145</v>
      </c>
      <c r="B625" t="s">
        <v>1294</v>
      </c>
      <c r="C625" t="s">
        <v>61</v>
      </c>
      <c r="D625" t="s">
        <v>1295</v>
      </c>
      <c r="E625" t="str">
        <f>RIGHT(Таблица2[[#This Row],[Дата рождения]],4)</f>
        <v>1976</v>
      </c>
      <c r="F625">
        <v>41</v>
      </c>
      <c r="G625" t="s">
        <v>66</v>
      </c>
      <c r="H625">
        <v>58732353</v>
      </c>
    </row>
    <row r="626" spans="1:8" x14ac:dyDescent="0.35">
      <c r="A626">
        <v>320</v>
      </c>
      <c r="B626" t="s">
        <v>1296</v>
      </c>
      <c r="C626" t="s">
        <v>61</v>
      </c>
      <c r="D626" t="s">
        <v>1297</v>
      </c>
      <c r="E626" t="str">
        <f>RIGHT(Таблица2[[#This Row],[Дата рождения]],4)</f>
        <v>1984</v>
      </c>
      <c r="F626">
        <v>33</v>
      </c>
      <c r="G626" t="s">
        <v>119</v>
      </c>
      <c r="H626">
        <v>66061272</v>
      </c>
    </row>
    <row r="627" spans="1:8" x14ac:dyDescent="0.35">
      <c r="A627">
        <v>796</v>
      </c>
      <c r="B627" t="s">
        <v>1298</v>
      </c>
      <c r="C627" t="s">
        <v>75</v>
      </c>
      <c r="D627" t="s">
        <v>1299</v>
      </c>
      <c r="E627" t="str">
        <f>RIGHT(Таблица2[[#This Row],[Дата рождения]],4)</f>
        <v>1992</v>
      </c>
      <c r="F627">
        <v>25</v>
      </c>
      <c r="G627" t="s">
        <v>66</v>
      </c>
      <c r="H627">
        <v>68852649</v>
      </c>
    </row>
    <row r="628" spans="1:8" x14ac:dyDescent="0.35">
      <c r="A628">
        <v>613</v>
      </c>
      <c r="B628" t="s">
        <v>1300</v>
      </c>
      <c r="C628" t="s">
        <v>75</v>
      </c>
      <c r="D628" t="s">
        <v>1301</v>
      </c>
      <c r="E628" t="str">
        <f>RIGHT(Таблица2[[#This Row],[Дата рождения]],4)</f>
        <v>1985</v>
      </c>
      <c r="F628">
        <v>32</v>
      </c>
      <c r="G628" t="s">
        <v>119</v>
      </c>
      <c r="H628">
        <v>7431088</v>
      </c>
    </row>
    <row r="629" spans="1:8" x14ac:dyDescent="0.35">
      <c r="A629">
        <v>527</v>
      </c>
      <c r="B629" t="s">
        <v>1302</v>
      </c>
      <c r="C629" t="s">
        <v>61</v>
      </c>
      <c r="D629" t="s">
        <v>1303</v>
      </c>
      <c r="E629" t="str">
        <f>RIGHT(Таблица2[[#This Row],[Дата рождения]],4)</f>
        <v>1993</v>
      </c>
      <c r="F629">
        <v>24</v>
      </c>
      <c r="G629" t="s">
        <v>66</v>
      </c>
      <c r="H629">
        <v>92071508</v>
      </c>
    </row>
    <row r="630" spans="1:8" x14ac:dyDescent="0.35">
      <c r="A630">
        <v>1132</v>
      </c>
      <c r="B630" t="s">
        <v>1304</v>
      </c>
      <c r="C630" t="s">
        <v>61</v>
      </c>
      <c r="D630" t="s">
        <v>1305</v>
      </c>
      <c r="E630" t="str">
        <f>RIGHT(Таблица2[[#This Row],[Дата рождения]],4)</f>
        <v>1996</v>
      </c>
      <c r="F630">
        <v>21</v>
      </c>
      <c r="G630" t="s">
        <v>63</v>
      </c>
      <c r="H630">
        <v>69205083</v>
      </c>
    </row>
    <row r="631" spans="1:8" x14ac:dyDescent="0.35">
      <c r="A631">
        <v>1067</v>
      </c>
      <c r="B631" t="s">
        <v>1306</v>
      </c>
      <c r="C631" t="s">
        <v>115</v>
      </c>
      <c r="D631" t="s">
        <v>1307</v>
      </c>
      <c r="E631" t="str">
        <f>RIGHT(Таблица2[[#This Row],[Дата рождения]],4)</f>
        <v>1997</v>
      </c>
      <c r="F631">
        <v>20</v>
      </c>
      <c r="G631" t="s">
        <v>63</v>
      </c>
      <c r="H631">
        <v>1321420</v>
      </c>
    </row>
    <row r="632" spans="1:8" x14ac:dyDescent="0.35">
      <c r="A632">
        <v>420</v>
      </c>
      <c r="B632" t="s">
        <v>1308</v>
      </c>
      <c r="C632" t="s">
        <v>61</v>
      </c>
      <c r="D632" t="s">
        <v>1309</v>
      </c>
      <c r="E632" t="str">
        <f>RIGHT(Таблица2[[#This Row],[Дата рождения]],4)</f>
        <v>1982</v>
      </c>
      <c r="F632">
        <v>35</v>
      </c>
      <c r="G632" t="s">
        <v>229</v>
      </c>
      <c r="H632">
        <v>89726280</v>
      </c>
    </row>
    <row r="633" spans="1:8" x14ac:dyDescent="0.35">
      <c r="A633">
        <v>571</v>
      </c>
      <c r="B633" t="s">
        <v>1310</v>
      </c>
      <c r="C633" t="s">
        <v>61</v>
      </c>
      <c r="D633" t="s">
        <v>1311</v>
      </c>
      <c r="E633" t="str">
        <f>RIGHT(Таблица2[[#This Row],[Дата рождения]],4)</f>
        <v>1990</v>
      </c>
      <c r="F633">
        <v>27</v>
      </c>
      <c r="G633" t="s">
        <v>63</v>
      </c>
      <c r="H633">
        <v>12727802</v>
      </c>
    </row>
    <row r="634" spans="1:8" x14ac:dyDescent="0.35">
      <c r="A634">
        <v>1115</v>
      </c>
      <c r="B634" t="s">
        <v>1312</v>
      </c>
      <c r="C634" t="s">
        <v>61</v>
      </c>
      <c r="D634" t="s">
        <v>1313</v>
      </c>
      <c r="E634" t="str">
        <f>RIGHT(Таблица2[[#This Row],[Дата рождения]],4)</f>
        <v>1996</v>
      </c>
      <c r="F634">
        <v>21</v>
      </c>
      <c r="G634" t="s">
        <v>63</v>
      </c>
      <c r="H634">
        <v>51830887</v>
      </c>
    </row>
    <row r="635" spans="1:8" x14ac:dyDescent="0.35">
      <c r="A635">
        <v>1743</v>
      </c>
      <c r="B635" t="s">
        <v>1314</v>
      </c>
      <c r="C635" t="s">
        <v>75</v>
      </c>
      <c r="D635" t="s">
        <v>1315</v>
      </c>
      <c r="E635" t="str">
        <f>RIGHT(Таблица2[[#This Row],[Дата рождения]],4)</f>
        <v>1989</v>
      </c>
      <c r="F635">
        <v>28</v>
      </c>
      <c r="G635" t="s">
        <v>63</v>
      </c>
      <c r="H635">
        <v>96144545</v>
      </c>
    </row>
    <row r="636" spans="1:8" x14ac:dyDescent="0.35">
      <c r="A636">
        <v>1483</v>
      </c>
      <c r="B636" t="s">
        <v>1316</v>
      </c>
      <c r="C636" t="s">
        <v>75</v>
      </c>
      <c r="D636" t="s">
        <v>1317</v>
      </c>
      <c r="E636" t="str">
        <f>RIGHT(Таблица2[[#This Row],[Дата рождения]],4)</f>
        <v>1994</v>
      </c>
      <c r="F636">
        <v>23</v>
      </c>
      <c r="G636" t="s">
        <v>63</v>
      </c>
      <c r="H636">
        <v>46724635</v>
      </c>
    </row>
    <row r="637" spans="1:8" x14ac:dyDescent="0.35">
      <c r="A637">
        <v>1645</v>
      </c>
      <c r="B637" t="s">
        <v>1318</v>
      </c>
      <c r="C637" t="s">
        <v>61</v>
      </c>
      <c r="D637" t="s">
        <v>1319</v>
      </c>
      <c r="E637" t="str">
        <f>RIGHT(Таблица2[[#This Row],[Дата рождения]],4)</f>
        <v>1976</v>
      </c>
      <c r="F637">
        <v>41</v>
      </c>
      <c r="G637" t="s">
        <v>63</v>
      </c>
      <c r="H637">
        <v>29965955</v>
      </c>
    </row>
    <row r="638" spans="1:8" x14ac:dyDescent="0.35">
      <c r="A638">
        <v>366</v>
      </c>
      <c r="B638" t="s">
        <v>1320</v>
      </c>
      <c r="C638" t="s">
        <v>75</v>
      </c>
      <c r="D638" t="s">
        <v>1321</v>
      </c>
      <c r="E638" t="str">
        <f>RIGHT(Таблица2[[#This Row],[Дата рождения]],4)</f>
        <v>1990</v>
      </c>
      <c r="F638">
        <v>27</v>
      </c>
      <c r="G638" t="s">
        <v>63</v>
      </c>
      <c r="H638">
        <v>67538366</v>
      </c>
    </row>
    <row r="639" spans="1:8" x14ac:dyDescent="0.35">
      <c r="A639">
        <v>1499</v>
      </c>
      <c r="B639" t="s">
        <v>1322</v>
      </c>
      <c r="C639" t="s">
        <v>61</v>
      </c>
      <c r="D639" t="s">
        <v>1323</v>
      </c>
      <c r="E639" t="str">
        <f>RIGHT(Таблица2[[#This Row],[Дата рождения]],4)</f>
        <v>1987</v>
      </c>
      <c r="F639">
        <v>30</v>
      </c>
      <c r="G639" t="s">
        <v>98</v>
      </c>
      <c r="H639">
        <v>27990101</v>
      </c>
    </row>
    <row r="640" spans="1:8" x14ac:dyDescent="0.35">
      <c r="A640">
        <v>1194</v>
      </c>
      <c r="B640" t="s">
        <v>1324</v>
      </c>
      <c r="C640" t="s">
        <v>61</v>
      </c>
      <c r="D640" t="s">
        <v>1325</v>
      </c>
      <c r="E640" t="str">
        <f>RIGHT(Таблица2[[#This Row],[Дата рождения]],4)</f>
        <v>1984</v>
      </c>
      <c r="F640">
        <v>33</v>
      </c>
      <c r="G640" t="s">
        <v>63</v>
      </c>
      <c r="H640">
        <v>44032057</v>
      </c>
    </row>
    <row r="641" spans="1:8" x14ac:dyDescent="0.35">
      <c r="A641">
        <v>969</v>
      </c>
      <c r="B641" t="s">
        <v>1326</v>
      </c>
      <c r="C641" t="s">
        <v>61</v>
      </c>
      <c r="D641" t="s">
        <v>1327</v>
      </c>
      <c r="E641" t="str">
        <f>RIGHT(Таблица2[[#This Row],[Дата рождения]],4)</f>
        <v>1989</v>
      </c>
      <c r="F641">
        <v>28</v>
      </c>
      <c r="G641" t="s">
        <v>63</v>
      </c>
      <c r="H641">
        <v>52259534</v>
      </c>
    </row>
    <row r="642" spans="1:8" x14ac:dyDescent="0.35">
      <c r="A642">
        <v>664</v>
      </c>
      <c r="B642" t="s">
        <v>1328</v>
      </c>
      <c r="C642" t="s">
        <v>115</v>
      </c>
      <c r="D642" t="s">
        <v>1329</v>
      </c>
      <c r="E642" t="str">
        <f>RIGHT(Таблица2[[#This Row],[Дата рождения]],4)</f>
        <v>1990</v>
      </c>
      <c r="F642">
        <v>27</v>
      </c>
      <c r="G642" t="s">
        <v>63</v>
      </c>
      <c r="H642">
        <v>83277847</v>
      </c>
    </row>
    <row r="643" spans="1:8" x14ac:dyDescent="0.35">
      <c r="A643">
        <v>897</v>
      </c>
      <c r="B643" t="s">
        <v>1330</v>
      </c>
      <c r="C643" t="s">
        <v>61</v>
      </c>
      <c r="D643" t="s">
        <v>1331</v>
      </c>
      <c r="E643" t="str">
        <f>RIGHT(Таблица2[[#This Row],[Дата рождения]],4)</f>
        <v>1988</v>
      </c>
      <c r="F643">
        <v>29</v>
      </c>
      <c r="G643" t="s">
        <v>63</v>
      </c>
      <c r="H643">
        <v>81500581</v>
      </c>
    </row>
    <row r="644" spans="1:8" x14ac:dyDescent="0.35">
      <c r="A644">
        <v>252</v>
      </c>
      <c r="B644" t="s">
        <v>1332</v>
      </c>
      <c r="C644" t="s">
        <v>75</v>
      </c>
      <c r="D644" t="s">
        <v>1333</v>
      </c>
      <c r="E644" t="str">
        <f>RIGHT(Таблица2[[#This Row],[Дата рождения]],4)</f>
        <v>1991</v>
      </c>
      <c r="F644">
        <v>26</v>
      </c>
      <c r="G644" t="s">
        <v>63</v>
      </c>
      <c r="H644">
        <v>41265626</v>
      </c>
    </row>
    <row r="645" spans="1:8" x14ac:dyDescent="0.35">
      <c r="A645">
        <v>1071</v>
      </c>
      <c r="B645" t="s">
        <v>1334</v>
      </c>
      <c r="C645" t="s">
        <v>75</v>
      </c>
      <c r="D645" t="s">
        <v>1335</v>
      </c>
      <c r="E645" t="str">
        <f>RIGHT(Таблица2[[#This Row],[Дата рождения]],4)</f>
        <v>1990</v>
      </c>
      <c r="F645">
        <v>28</v>
      </c>
      <c r="G645" t="s">
        <v>63</v>
      </c>
      <c r="H645">
        <v>37192271</v>
      </c>
    </row>
    <row r="646" spans="1:8" x14ac:dyDescent="0.35">
      <c r="A646">
        <v>66</v>
      </c>
      <c r="B646" t="s">
        <v>1336</v>
      </c>
      <c r="C646" t="s">
        <v>75</v>
      </c>
      <c r="D646" t="s">
        <v>1337</v>
      </c>
      <c r="E646" t="str">
        <f>RIGHT(Таблица2[[#This Row],[Дата рождения]],4)</f>
        <v>1986</v>
      </c>
      <c r="F646">
        <v>31</v>
      </c>
      <c r="G646" t="s">
        <v>89</v>
      </c>
      <c r="H646">
        <v>26378752</v>
      </c>
    </row>
    <row r="647" spans="1:8" x14ac:dyDescent="0.35">
      <c r="A647">
        <v>1082</v>
      </c>
      <c r="B647" t="s">
        <v>1338</v>
      </c>
      <c r="C647" t="s">
        <v>75</v>
      </c>
      <c r="D647" t="s">
        <v>1339</v>
      </c>
      <c r="E647" t="str">
        <f>RIGHT(Таблица2[[#This Row],[Дата рождения]],4)</f>
        <v>1990</v>
      </c>
      <c r="F647">
        <v>27</v>
      </c>
      <c r="G647" t="s">
        <v>109</v>
      </c>
      <c r="H647">
        <v>27042017</v>
      </c>
    </row>
    <row r="648" spans="1:8" x14ac:dyDescent="0.35">
      <c r="A648">
        <v>992</v>
      </c>
      <c r="B648" t="s">
        <v>1340</v>
      </c>
      <c r="C648" t="s">
        <v>75</v>
      </c>
      <c r="D648" t="s">
        <v>1341</v>
      </c>
      <c r="E648" t="str">
        <f>RIGHT(Таблица2[[#This Row],[Дата рождения]],4)</f>
        <v>1972</v>
      </c>
      <c r="F648">
        <v>45</v>
      </c>
      <c r="G648" t="s">
        <v>63</v>
      </c>
      <c r="H648">
        <v>77940070</v>
      </c>
    </row>
    <row r="649" spans="1:8" x14ac:dyDescent="0.35">
      <c r="A649">
        <v>254</v>
      </c>
      <c r="B649" t="s">
        <v>1342</v>
      </c>
      <c r="C649" t="s">
        <v>75</v>
      </c>
      <c r="D649" t="s">
        <v>982</v>
      </c>
      <c r="E649" t="str">
        <f>RIGHT(Таблица2[[#This Row],[Дата рождения]],4)</f>
        <v>1993</v>
      </c>
      <c r="F649">
        <v>24</v>
      </c>
      <c r="G649" t="s">
        <v>63</v>
      </c>
      <c r="H649">
        <v>13315664</v>
      </c>
    </row>
    <row r="650" spans="1:8" x14ac:dyDescent="0.35">
      <c r="A650">
        <v>1652</v>
      </c>
      <c r="B650" t="s">
        <v>1343</v>
      </c>
      <c r="C650" t="s">
        <v>115</v>
      </c>
      <c r="D650" t="s">
        <v>1344</v>
      </c>
      <c r="E650" t="str">
        <f>RIGHT(Таблица2[[#This Row],[Дата рождения]],4)</f>
        <v>1997</v>
      </c>
      <c r="F650">
        <v>21</v>
      </c>
      <c r="G650" t="s">
        <v>63</v>
      </c>
      <c r="H650">
        <v>70203773</v>
      </c>
    </row>
    <row r="651" spans="1:8" x14ac:dyDescent="0.35">
      <c r="A651">
        <v>958</v>
      </c>
      <c r="B651" t="s">
        <v>1345</v>
      </c>
      <c r="C651" t="s">
        <v>75</v>
      </c>
      <c r="D651" t="s">
        <v>1346</v>
      </c>
      <c r="E651" t="str">
        <f>RIGHT(Таблица2[[#This Row],[Дата рождения]],4)</f>
        <v>1991</v>
      </c>
      <c r="F651">
        <v>26</v>
      </c>
      <c r="G651" t="s">
        <v>63</v>
      </c>
      <c r="H651">
        <v>76116948</v>
      </c>
    </row>
    <row r="652" spans="1:8" x14ac:dyDescent="0.35">
      <c r="A652">
        <v>471</v>
      </c>
      <c r="B652" t="s">
        <v>1347</v>
      </c>
      <c r="C652" t="s">
        <v>75</v>
      </c>
      <c r="D652" t="s">
        <v>1348</v>
      </c>
      <c r="E652" t="str">
        <f>RIGHT(Таблица2[[#This Row],[Дата рождения]],4)</f>
        <v>2000</v>
      </c>
      <c r="F652">
        <v>17</v>
      </c>
      <c r="G652" t="s">
        <v>63</v>
      </c>
      <c r="H652">
        <v>32522768</v>
      </c>
    </row>
    <row r="653" spans="1:8" x14ac:dyDescent="0.35">
      <c r="A653">
        <v>1148</v>
      </c>
      <c r="B653" t="s">
        <v>1349</v>
      </c>
      <c r="C653" t="s">
        <v>75</v>
      </c>
      <c r="D653" t="s">
        <v>749</v>
      </c>
      <c r="E653" t="str">
        <f>RIGHT(Таблица2[[#This Row],[Дата рождения]],4)</f>
        <v>1984</v>
      </c>
      <c r="F653">
        <v>33</v>
      </c>
      <c r="G653" t="s">
        <v>109</v>
      </c>
      <c r="H653">
        <v>85666604</v>
      </c>
    </row>
    <row r="654" spans="1:8" x14ac:dyDescent="0.35">
      <c r="A654">
        <v>627</v>
      </c>
      <c r="B654" t="s">
        <v>1350</v>
      </c>
      <c r="C654" t="s">
        <v>61</v>
      </c>
      <c r="D654" t="s">
        <v>1351</v>
      </c>
      <c r="E654" t="str">
        <f>RIGHT(Таблица2[[#This Row],[Дата рождения]],4)</f>
        <v>1995</v>
      </c>
      <c r="F654">
        <v>22</v>
      </c>
      <c r="G654" t="s">
        <v>63</v>
      </c>
      <c r="H654">
        <v>71990242</v>
      </c>
    </row>
    <row r="655" spans="1:8" x14ac:dyDescent="0.35">
      <c r="A655">
        <v>761</v>
      </c>
      <c r="B655" t="s">
        <v>1352</v>
      </c>
      <c r="C655" t="s">
        <v>115</v>
      </c>
      <c r="D655" t="s">
        <v>1353</v>
      </c>
      <c r="E655" t="str">
        <f>RIGHT(Таблица2[[#This Row],[Дата рождения]],4)</f>
        <v>1992</v>
      </c>
      <c r="F655">
        <v>25</v>
      </c>
      <c r="G655" t="s">
        <v>63</v>
      </c>
      <c r="H655">
        <v>39435249</v>
      </c>
    </row>
    <row r="656" spans="1:8" x14ac:dyDescent="0.35">
      <c r="A656">
        <v>1122</v>
      </c>
      <c r="B656" t="s">
        <v>1354</v>
      </c>
      <c r="C656" t="s">
        <v>61</v>
      </c>
      <c r="D656" t="s">
        <v>1355</v>
      </c>
      <c r="E656" t="str">
        <f>RIGHT(Таблица2[[#This Row],[Дата рождения]],4)</f>
        <v>1982</v>
      </c>
      <c r="F656">
        <v>35</v>
      </c>
      <c r="G656" t="s">
        <v>66</v>
      </c>
      <c r="H656">
        <v>12834136</v>
      </c>
    </row>
    <row r="657" spans="1:8" x14ac:dyDescent="0.35">
      <c r="A657">
        <v>1624</v>
      </c>
      <c r="B657" t="s">
        <v>1356</v>
      </c>
      <c r="C657" t="s">
        <v>75</v>
      </c>
      <c r="D657" t="s">
        <v>1357</v>
      </c>
      <c r="E657" t="str">
        <f>RIGHT(Таблица2[[#This Row],[Дата рождения]],4)</f>
        <v>1981</v>
      </c>
      <c r="F657">
        <v>36</v>
      </c>
      <c r="G657" t="s">
        <v>109</v>
      </c>
      <c r="H657">
        <v>53125603</v>
      </c>
    </row>
    <row r="658" spans="1:8" x14ac:dyDescent="0.35">
      <c r="A658">
        <v>494</v>
      </c>
      <c r="B658" t="s">
        <v>1358</v>
      </c>
      <c r="C658" t="s">
        <v>61</v>
      </c>
      <c r="D658" t="s">
        <v>1359</v>
      </c>
      <c r="E658" t="str">
        <f>RIGHT(Таблица2[[#This Row],[Дата рождения]],4)</f>
        <v>1987</v>
      </c>
      <c r="F658">
        <v>30</v>
      </c>
      <c r="G658" t="s">
        <v>66</v>
      </c>
      <c r="H658">
        <v>4403761</v>
      </c>
    </row>
    <row r="659" spans="1:8" x14ac:dyDescent="0.35">
      <c r="A659">
        <v>1606</v>
      </c>
      <c r="B659" t="s">
        <v>1360</v>
      </c>
      <c r="C659" t="s">
        <v>115</v>
      </c>
      <c r="D659" t="s">
        <v>1361</v>
      </c>
      <c r="E659" t="str">
        <f>RIGHT(Таблица2[[#This Row],[Дата рождения]],4)</f>
        <v>1986</v>
      </c>
      <c r="F659">
        <v>31</v>
      </c>
      <c r="G659" t="s">
        <v>63</v>
      </c>
      <c r="H659">
        <v>92613172</v>
      </c>
    </row>
    <row r="660" spans="1:8" x14ac:dyDescent="0.35">
      <c r="A660">
        <v>186</v>
      </c>
      <c r="B660" t="s">
        <v>1362</v>
      </c>
      <c r="C660" t="s">
        <v>61</v>
      </c>
      <c r="D660" t="s">
        <v>1363</v>
      </c>
      <c r="E660" t="str">
        <f>RIGHT(Таблица2[[#This Row],[Дата рождения]],4)</f>
        <v>1983</v>
      </c>
      <c r="F660">
        <v>34</v>
      </c>
      <c r="G660" t="s">
        <v>63</v>
      </c>
      <c r="H660">
        <v>75256513</v>
      </c>
    </row>
    <row r="661" spans="1:8" x14ac:dyDescent="0.35">
      <c r="A661">
        <v>1</v>
      </c>
      <c r="B661" t="s">
        <v>1364</v>
      </c>
      <c r="C661" t="s">
        <v>75</v>
      </c>
      <c r="D661" t="s">
        <v>1365</v>
      </c>
      <c r="E661" t="str">
        <f>RIGHT(Таблица2[[#This Row],[Дата рождения]],4)</f>
        <v>1984</v>
      </c>
      <c r="F661">
        <v>33</v>
      </c>
      <c r="G661" t="s">
        <v>63</v>
      </c>
      <c r="H661">
        <v>25719799</v>
      </c>
    </row>
    <row r="662" spans="1:8" x14ac:dyDescent="0.35">
      <c r="A662">
        <v>596</v>
      </c>
      <c r="B662" t="s">
        <v>1366</v>
      </c>
      <c r="C662" t="s">
        <v>75</v>
      </c>
      <c r="D662" t="s">
        <v>286</v>
      </c>
      <c r="E662" t="str">
        <f>RIGHT(Таблица2[[#This Row],[Дата рождения]],4)</f>
        <v>1984</v>
      </c>
      <c r="F662">
        <v>34</v>
      </c>
      <c r="G662" t="s">
        <v>63</v>
      </c>
      <c r="H662">
        <v>61320267</v>
      </c>
    </row>
    <row r="663" spans="1:8" x14ac:dyDescent="0.35">
      <c r="A663">
        <v>1651</v>
      </c>
      <c r="B663" t="s">
        <v>1367</v>
      </c>
      <c r="C663" t="s">
        <v>61</v>
      </c>
      <c r="D663" t="s">
        <v>1368</v>
      </c>
      <c r="E663" t="str">
        <f>RIGHT(Таблица2[[#This Row],[Дата рождения]],4)</f>
        <v>1982</v>
      </c>
      <c r="F663">
        <v>35</v>
      </c>
      <c r="G663" t="s">
        <v>146</v>
      </c>
      <c r="H663">
        <v>80371855</v>
      </c>
    </row>
    <row r="664" spans="1:8" x14ac:dyDescent="0.35">
      <c r="A664">
        <v>422</v>
      </c>
      <c r="B664" t="s">
        <v>1369</v>
      </c>
      <c r="C664" t="s">
        <v>61</v>
      </c>
      <c r="D664" t="s">
        <v>1370</v>
      </c>
      <c r="E664" t="str">
        <f>RIGHT(Таблица2[[#This Row],[Дата рождения]],4)</f>
        <v>1992</v>
      </c>
      <c r="F664">
        <v>25</v>
      </c>
      <c r="G664" t="s">
        <v>63</v>
      </c>
      <c r="H664">
        <v>22382881</v>
      </c>
    </row>
    <row r="665" spans="1:8" x14ac:dyDescent="0.35">
      <c r="A665">
        <v>939</v>
      </c>
      <c r="B665" t="s">
        <v>1371</v>
      </c>
      <c r="C665" t="s">
        <v>61</v>
      </c>
      <c r="D665" t="s">
        <v>1372</v>
      </c>
      <c r="E665" t="str">
        <f>RIGHT(Таблица2[[#This Row],[Дата рождения]],4)</f>
        <v>1980</v>
      </c>
      <c r="F665">
        <v>37</v>
      </c>
      <c r="G665" t="s">
        <v>63</v>
      </c>
      <c r="H665">
        <v>65477260</v>
      </c>
    </row>
    <row r="666" spans="1:8" x14ac:dyDescent="0.35">
      <c r="A666">
        <v>173</v>
      </c>
      <c r="B666" t="s">
        <v>1373</v>
      </c>
      <c r="C666" t="s">
        <v>61</v>
      </c>
      <c r="D666" t="s">
        <v>1374</v>
      </c>
      <c r="E666" t="str">
        <f>RIGHT(Таблица2[[#This Row],[Дата рождения]],4)</f>
        <v>1974</v>
      </c>
      <c r="F666">
        <v>43</v>
      </c>
      <c r="G666" t="s">
        <v>63</v>
      </c>
      <c r="H666">
        <v>38466651</v>
      </c>
    </row>
    <row r="667" spans="1:8" x14ac:dyDescent="0.35">
      <c r="A667">
        <v>1029</v>
      </c>
      <c r="B667" t="s">
        <v>1023</v>
      </c>
      <c r="C667" t="s">
        <v>61</v>
      </c>
      <c r="D667" t="s">
        <v>1024</v>
      </c>
      <c r="E667" t="str">
        <f>RIGHT(Таблица2[[#This Row],[Дата рождения]],4)</f>
        <v>1980</v>
      </c>
      <c r="F667">
        <v>37</v>
      </c>
      <c r="G667" t="s">
        <v>89</v>
      </c>
      <c r="H667">
        <v>12530945</v>
      </c>
    </row>
    <row r="668" spans="1:8" x14ac:dyDescent="0.35">
      <c r="A668">
        <v>740</v>
      </c>
      <c r="B668" t="s">
        <v>1375</v>
      </c>
      <c r="C668" t="s">
        <v>75</v>
      </c>
      <c r="D668" t="s">
        <v>1376</v>
      </c>
      <c r="E668" t="str">
        <f>RIGHT(Таблица2[[#This Row],[Дата рождения]],4)</f>
        <v>1985</v>
      </c>
      <c r="F668">
        <v>32</v>
      </c>
      <c r="G668" t="s">
        <v>109</v>
      </c>
      <c r="H668">
        <v>79534289</v>
      </c>
    </row>
    <row r="669" spans="1:8" x14ac:dyDescent="0.35">
      <c r="A669">
        <v>315</v>
      </c>
      <c r="B669" t="s">
        <v>1377</v>
      </c>
      <c r="C669" t="s">
        <v>75</v>
      </c>
      <c r="D669" t="s">
        <v>1378</v>
      </c>
      <c r="E669" t="str">
        <f>RIGHT(Таблица2[[#This Row],[Дата рождения]],4)</f>
        <v>1990</v>
      </c>
      <c r="F669">
        <v>27</v>
      </c>
      <c r="G669" t="s">
        <v>89</v>
      </c>
      <c r="H669">
        <v>16462919</v>
      </c>
    </row>
    <row r="670" spans="1:8" x14ac:dyDescent="0.35">
      <c r="A670">
        <v>726</v>
      </c>
      <c r="B670" t="s">
        <v>1379</v>
      </c>
      <c r="C670" t="s">
        <v>75</v>
      </c>
      <c r="D670" t="s">
        <v>1380</v>
      </c>
      <c r="E670" t="str">
        <f>RIGHT(Таблица2[[#This Row],[Дата рождения]],4)</f>
        <v>1989</v>
      </c>
      <c r="F670">
        <v>28</v>
      </c>
      <c r="G670" t="s">
        <v>79</v>
      </c>
      <c r="H670">
        <v>23931673</v>
      </c>
    </row>
    <row r="671" spans="1:8" x14ac:dyDescent="0.35">
      <c r="A671">
        <v>50</v>
      </c>
      <c r="B671" t="s">
        <v>1381</v>
      </c>
      <c r="C671" t="s">
        <v>61</v>
      </c>
      <c r="D671" t="s">
        <v>1382</v>
      </c>
      <c r="E671" t="str">
        <f>RIGHT(Таблица2[[#This Row],[Дата рождения]],4)</f>
        <v>1993</v>
      </c>
      <c r="F671">
        <v>24</v>
      </c>
      <c r="G671" t="s">
        <v>63</v>
      </c>
      <c r="H671">
        <v>33999869</v>
      </c>
    </row>
    <row r="672" spans="1:8" x14ac:dyDescent="0.35">
      <c r="A672">
        <v>1131</v>
      </c>
      <c r="B672" t="s">
        <v>1383</v>
      </c>
      <c r="C672" t="s">
        <v>115</v>
      </c>
      <c r="D672" t="s">
        <v>1384</v>
      </c>
      <c r="E672" t="str">
        <f>RIGHT(Таблица2[[#This Row],[Дата рождения]],4)</f>
        <v>1994</v>
      </c>
      <c r="F672">
        <v>23</v>
      </c>
      <c r="G672" t="s">
        <v>63</v>
      </c>
      <c r="H672">
        <v>53813135</v>
      </c>
    </row>
    <row r="673" spans="1:8" x14ac:dyDescent="0.35">
      <c r="A673">
        <v>630</v>
      </c>
      <c r="B673" t="s">
        <v>1385</v>
      </c>
      <c r="C673" t="s">
        <v>61</v>
      </c>
      <c r="D673" t="s">
        <v>1386</v>
      </c>
      <c r="E673" t="str">
        <f>RIGHT(Таблица2[[#This Row],[Дата рождения]],4)</f>
        <v>1992</v>
      </c>
      <c r="F673">
        <v>25</v>
      </c>
      <c r="G673" t="s">
        <v>63</v>
      </c>
      <c r="H673">
        <v>62843141</v>
      </c>
    </row>
    <row r="674" spans="1:8" x14ac:dyDescent="0.35">
      <c r="A674">
        <v>1172</v>
      </c>
      <c r="B674" t="s">
        <v>1387</v>
      </c>
      <c r="C674" t="s">
        <v>61</v>
      </c>
      <c r="D674" t="s">
        <v>1388</v>
      </c>
      <c r="E674" t="str">
        <f>RIGHT(Таблица2[[#This Row],[Дата рождения]],4)</f>
        <v>1990</v>
      </c>
      <c r="F674">
        <v>27</v>
      </c>
      <c r="G674" t="s">
        <v>146</v>
      </c>
      <c r="H674">
        <v>36660133</v>
      </c>
    </row>
    <row r="675" spans="1:8" x14ac:dyDescent="0.35">
      <c r="A675">
        <v>1612</v>
      </c>
      <c r="B675" t="s">
        <v>1389</v>
      </c>
      <c r="C675" t="s">
        <v>115</v>
      </c>
      <c r="D675" t="s">
        <v>1390</v>
      </c>
      <c r="E675" t="str">
        <f>RIGHT(Таблица2[[#This Row],[Дата рождения]],4)</f>
        <v>1972</v>
      </c>
      <c r="F675">
        <v>45</v>
      </c>
      <c r="G675" t="s">
        <v>63</v>
      </c>
      <c r="H675">
        <v>47252294</v>
      </c>
    </row>
    <row r="676" spans="1:8" x14ac:dyDescent="0.35">
      <c r="A676">
        <v>616</v>
      </c>
      <c r="B676" t="s">
        <v>1391</v>
      </c>
      <c r="C676" t="s">
        <v>61</v>
      </c>
      <c r="D676" t="s">
        <v>1392</v>
      </c>
      <c r="E676" t="str">
        <f>RIGHT(Таблица2[[#This Row],[Дата рождения]],4)</f>
        <v>1996</v>
      </c>
      <c r="F676">
        <v>21</v>
      </c>
      <c r="G676" t="s">
        <v>63</v>
      </c>
      <c r="H676">
        <v>25849224</v>
      </c>
    </row>
    <row r="677" spans="1:8" x14ac:dyDescent="0.35">
      <c r="A677">
        <v>1519</v>
      </c>
      <c r="B677" t="s">
        <v>1393</v>
      </c>
      <c r="C677" t="s">
        <v>115</v>
      </c>
      <c r="D677" t="s">
        <v>1226</v>
      </c>
      <c r="E677" t="str">
        <f>RIGHT(Таблица2[[#This Row],[Дата рождения]],4)</f>
        <v>1989</v>
      </c>
      <c r="F677">
        <v>28</v>
      </c>
      <c r="G677" t="s">
        <v>109</v>
      </c>
      <c r="H677">
        <v>99514117</v>
      </c>
    </row>
    <row r="678" spans="1:8" x14ac:dyDescent="0.35">
      <c r="A678">
        <v>103</v>
      </c>
      <c r="B678" t="s">
        <v>1394</v>
      </c>
      <c r="C678" t="s">
        <v>75</v>
      </c>
      <c r="D678" t="s">
        <v>974</v>
      </c>
      <c r="E678" t="str">
        <f>RIGHT(Таблица2[[#This Row],[Дата рождения]],4)</f>
        <v>1979</v>
      </c>
      <c r="F678">
        <v>38</v>
      </c>
      <c r="G678" t="s">
        <v>63</v>
      </c>
      <c r="H678">
        <v>19084955</v>
      </c>
    </row>
    <row r="679" spans="1:8" x14ac:dyDescent="0.35">
      <c r="A679">
        <v>133</v>
      </c>
      <c r="B679" t="s">
        <v>1395</v>
      </c>
      <c r="C679" t="s">
        <v>75</v>
      </c>
      <c r="D679" t="s">
        <v>1396</v>
      </c>
      <c r="E679" t="str">
        <f>RIGHT(Таблица2[[#This Row],[Дата рождения]],4)</f>
        <v>1985</v>
      </c>
      <c r="F679">
        <v>32</v>
      </c>
      <c r="G679" t="s">
        <v>66</v>
      </c>
      <c r="H679">
        <v>90229955</v>
      </c>
    </row>
    <row r="680" spans="1:8" x14ac:dyDescent="0.35">
      <c r="A680">
        <v>597</v>
      </c>
      <c r="B680" t="s">
        <v>1397</v>
      </c>
      <c r="C680" t="s">
        <v>75</v>
      </c>
      <c r="D680" t="s">
        <v>1398</v>
      </c>
      <c r="E680" t="str">
        <f>RIGHT(Таблица2[[#This Row],[Дата рождения]],4)</f>
        <v>1981</v>
      </c>
      <c r="F680">
        <v>36</v>
      </c>
      <c r="G680" t="s">
        <v>89</v>
      </c>
      <c r="H680">
        <v>43544416</v>
      </c>
    </row>
    <row r="681" spans="1:8" x14ac:dyDescent="0.35">
      <c r="A681">
        <v>917</v>
      </c>
      <c r="B681" t="s">
        <v>1399</v>
      </c>
      <c r="C681" t="s">
        <v>75</v>
      </c>
      <c r="D681" t="s">
        <v>1400</v>
      </c>
      <c r="E681" t="str">
        <f>RIGHT(Таблица2[[#This Row],[Дата рождения]],4)</f>
        <v>1988</v>
      </c>
      <c r="F681">
        <v>29</v>
      </c>
      <c r="G681" t="s">
        <v>63</v>
      </c>
      <c r="H681">
        <v>46437382</v>
      </c>
    </row>
    <row r="682" spans="1:8" x14ac:dyDescent="0.35">
      <c r="A682">
        <v>645</v>
      </c>
      <c r="B682" t="s">
        <v>1401</v>
      </c>
      <c r="C682" t="s">
        <v>61</v>
      </c>
      <c r="D682" t="s">
        <v>1402</v>
      </c>
      <c r="E682" t="str">
        <f>RIGHT(Таблица2[[#This Row],[Дата рождения]],4)</f>
        <v>1988</v>
      </c>
      <c r="F682">
        <v>29</v>
      </c>
      <c r="G682" t="s">
        <v>98</v>
      </c>
      <c r="H682">
        <v>45784992</v>
      </c>
    </row>
    <row r="683" spans="1:8" x14ac:dyDescent="0.35">
      <c r="A683">
        <v>880</v>
      </c>
      <c r="B683" t="s">
        <v>1403</v>
      </c>
      <c r="C683" t="s">
        <v>115</v>
      </c>
      <c r="D683" t="s">
        <v>1404</v>
      </c>
      <c r="E683" t="str">
        <f>RIGHT(Таблица2[[#This Row],[Дата рождения]],4)</f>
        <v>1991</v>
      </c>
      <c r="F683">
        <v>26</v>
      </c>
      <c r="G683" t="s">
        <v>63</v>
      </c>
      <c r="H683">
        <v>89266704</v>
      </c>
    </row>
    <row r="684" spans="1:8" x14ac:dyDescent="0.35">
      <c r="A684">
        <v>639</v>
      </c>
      <c r="B684" t="s">
        <v>1405</v>
      </c>
      <c r="C684" t="s">
        <v>115</v>
      </c>
      <c r="D684" t="s">
        <v>1406</v>
      </c>
      <c r="E684" t="str">
        <f>RIGHT(Таблица2[[#This Row],[Дата рождения]],4)</f>
        <v>1981</v>
      </c>
      <c r="F684">
        <v>36</v>
      </c>
      <c r="G684" t="s">
        <v>89</v>
      </c>
      <c r="H684">
        <v>64339407</v>
      </c>
    </row>
    <row r="685" spans="1:8" x14ac:dyDescent="0.35">
      <c r="A685">
        <v>878</v>
      </c>
      <c r="B685" t="s">
        <v>1407</v>
      </c>
      <c r="C685" t="s">
        <v>61</v>
      </c>
      <c r="D685" t="s">
        <v>1408</v>
      </c>
      <c r="E685" t="str">
        <f>RIGHT(Таблица2[[#This Row],[Дата рождения]],4)</f>
        <v>1990</v>
      </c>
      <c r="F685">
        <v>27</v>
      </c>
      <c r="G685" t="s">
        <v>146</v>
      </c>
      <c r="H685">
        <v>70890037</v>
      </c>
    </row>
    <row r="686" spans="1:8" x14ac:dyDescent="0.35">
      <c r="A686">
        <v>313</v>
      </c>
      <c r="B686" t="s">
        <v>1409</v>
      </c>
      <c r="C686" t="s">
        <v>115</v>
      </c>
      <c r="D686" t="s">
        <v>1410</v>
      </c>
      <c r="E686" t="str">
        <f>RIGHT(Таблица2[[#This Row],[Дата рождения]],4)</f>
        <v>1990</v>
      </c>
      <c r="F686">
        <v>27</v>
      </c>
      <c r="G686" t="s">
        <v>146</v>
      </c>
      <c r="H686">
        <v>56699971</v>
      </c>
    </row>
    <row r="687" spans="1:8" x14ac:dyDescent="0.35">
      <c r="A687">
        <v>1028</v>
      </c>
      <c r="B687" t="s">
        <v>1411</v>
      </c>
      <c r="C687" t="s">
        <v>75</v>
      </c>
      <c r="D687" t="s">
        <v>1412</v>
      </c>
      <c r="E687" t="str">
        <f>RIGHT(Таблица2[[#This Row],[Дата рождения]],4)</f>
        <v>1990</v>
      </c>
      <c r="F687">
        <v>27</v>
      </c>
      <c r="G687" t="s">
        <v>63</v>
      </c>
      <c r="H687">
        <v>45807277</v>
      </c>
    </row>
    <row r="688" spans="1:8" x14ac:dyDescent="0.35">
      <c r="A688">
        <v>921</v>
      </c>
      <c r="B688" t="s">
        <v>1413</v>
      </c>
      <c r="C688" t="s">
        <v>61</v>
      </c>
      <c r="D688" t="s">
        <v>1414</v>
      </c>
      <c r="E688" t="str">
        <f>RIGHT(Таблица2[[#This Row],[Дата рождения]],4)</f>
        <v>1995</v>
      </c>
      <c r="F688">
        <v>22</v>
      </c>
      <c r="G688" t="s">
        <v>63</v>
      </c>
      <c r="H688">
        <v>8762681</v>
      </c>
    </row>
    <row r="689" spans="1:8" x14ac:dyDescent="0.35">
      <c r="A689">
        <v>902</v>
      </c>
      <c r="B689" t="s">
        <v>1415</v>
      </c>
      <c r="C689" t="s">
        <v>61</v>
      </c>
      <c r="D689" t="s">
        <v>1416</v>
      </c>
      <c r="E689" t="str">
        <f>RIGHT(Таблица2[[#This Row],[Дата рождения]],4)</f>
        <v>1996</v>
      </c>
      <c r="F689">
        <v>21</v>
      </c>
      <c r="G689" t="s">
        <v>63</v>
      </c>
      <c r="H689">
        <v>3923992</v>
      </c>
    </row>
    <row r="690" spans="1:8" x14ac:dyDescent="0.35">
      <c r="A690">
        <v>1232</v>
      </c>
      <c r="B690" t="s">
        <v>1417</v>
      </c>
      <c r="C690" t="s">
        <v>61</v>
      </c>
      <c r="D690" t="s">
        <v>1418</v>
      </c>
      <c r="E690" t="str">
        <f>RIGHT(Таблица2[[#This Row],[Дата рождения]],4)</f>
        <v>1993</v>
      </c>
      <c r="F690">
        <v>24</v>
      </c>
      <c r="G690" t="s">
        <v>98</v>
      </c>
      <c r="H690">
        <v>92185969</v>
      </c>
    </row>
    <row r="691" spans="1:8" x14ac:dyDescent="0.35">
      <c r="A691">
        <v>1134</v>
      </c>
      <c r="B691" t="s">
        <v>1419</v>
      </c>
      <c r="C691" t="s">
        <v>75</v>
      </c>
      <c r="D691" t="s">
        <v>1420</v>
      </c>
      <c r="E691" t="str">
        <f>RIGHT(Таблица2[[#This Row],[Дата рождения]],4)</f>
        <v>1984</v>
      </c>
      <c r="F691">
        <v>33</v>
      </c>
      <c r="G691" t="s">
        <v>63</v>
      </c>
      <c r="H691">
        <v>81336102</v>
      </c>
    </row>
    <row r="692" spans="1:8" x14ac:dyDescent="0.35">
      <c r="A692">
        <v>1126</v>
      </c>
      <c r="B692" t="s">
        <v>1421</v>
      </c>
      <c r="C692" t="s">
        <v>61</v>
      </c>
      <c r="D692" t="s">
        <v>1422</v>
      </c>
      <c r="E692" t="str">
        <f>RIGHT(Таблица2[[#This Row],[Дата рождения]],4)</f>
        <v>1989</v>
      </c>
      <c r="F692">
        <v>28</v>
      </c>
      <c r="G692" t="s">
        <v>63</v>
      </c>
      <c r="H692">
        <v>19124282</v>
      </c>
    </row>
    <row r="693" spans="1:8" x14ac:dyDescent="0.35">
      <c r="A693">
        <v>1719</v>
      </c>
      <c r="B693" t="s">
        <v>1423</v>
      </c>
      <c r="C693" t="s">
        <v>115</v>
      </c>
      <c r="D693" t="s">
        <v>1424</v>
      </c>
      <c r="E693" t="str">
        <f>RIGHT(Таблица2[[#This Row],[Дата рождения]],4)</f>
        <v>1976</v>
      </c>
      <c r="F693">
        <v>41</v>
      </c>
      <c r="G693" t="s">
        <v>109</v>
      </c>
      <c r="H693">
        <v>44092356</v>
      </c>
    </row>
    <row r="694" spans="1:8" x14ac:dyDescent="0.35">
      <c r="A694">
        <v>1697</v>
      </c>
      <c r="B694" t="s">
        <v>1425</v>
      </c>
      <c r="C694" t="s">
        <v>61</v>
      </c>
      <c r="D694" t="s">
        <v>1426</v>
      </c>
      <c r="E694" t="str">
        <f>RIGHT(Таблица2[[#This Row],[Дата рождения]],4)</f>
        <v>1980</v>
      </c>
      <c r="F694">
        <v>37</v>
      </c>
      <c r="G694" t="s">
        <v>63</v>
      </c>
      <c r="H694">
        <v>39534659</v>
      </c>
    </row>
    <row r="695" spans="1:8" x14ac:dyDescent="0.35">
      <c r="A695">
        <v>2</v>
      </c>
      <c r="B695" t="s">
        <v>1427</v>
      </c>
      <c r="C695" t="s">
        <v>61</v>
      </c>
      <c r="D695" t="s">
        <v>1428</v>
      </c>
      <c r="E695" t="str">
        <f>RIGHT(Таблица2[[#This Row],[Дата рождения]],4)</f>
        <v>1985</v>
      </c>
      <c r="F695">
        <v>32</v>
      </c>
      <c r="G695" t="s">
        <v>109</v>
      </c>
      <c r="H695">
        <v>4338200</v>
      </c>
    </row>
    <row r="696" spans="1:8" x14ac:dyDescent="0.35">
      <c r="A696">
        <v>828</v>
      </c>
      <c r="B696" t="s">
        <v>1429</v>
      </c>
      <c r="C696" t="s">
        <v>61</v>
      </c>
      <c r="D696" t="s">
        <v>1430</v>
      </c>
      <c r="E696" t="str">
        <f>RIGHT(Таблица2[[#This Row],[Дата рождения]],4)</f>
        <v>1990</v>
      </c>
      <c r="F696">
        <v>27</v>
      </c>
      <c r="G696" t="s">
        <v>63</v>
      </c>
      <c r="H696">
        <v>43569758</v>
      </c>
    </row>
    <row r="697" spans="1:8" x14ac:dyDescent="0.35">
      <c r="A697">
        <v>57</v>
      </c>
      <c r="B697" t="s">
        <v>1431</v>
      </c>
      <c r="C697" t="s">
        <v>61</v>
      </c>
      <c r="D697" t="s">
        <v>1432</v>
      </c>
      <c r="E697" t="str">
        <f>RIGHT(Таблица2[[#This Row],[Дата рождения]],4)</f>
        <v>1981</v>
      </c>
      <c r="F697">
        <v>36</v>
      </c>
      <c r="G697" t="s">
        <v>79</v>
      </c>
      <c r="H697">
        <v>2274173</v>
      </c>
    </row>
    <row r="698" spans="1:8" x14ac:dyDescent="0.35">
      <c r="A698">
        <v>418</v>
      </c>
      <c r="B698" t="s">
        <v>1433</v>
      </c>
      <c r="C698" t="s">
        <v>61</v>
      </c>
      <c r="D698" t="s">
        <v>1434</v>
      </c>
      <c r="E698" t="str">
        <f>RIGHT(Таблица2[[#This Row],[Дата рождения]],4)</f>
        <v>1991</v>
      </c>
      <c r="F698">
        <v>26</v>
      </c>
      <c r="G698" t="s">
        <v>63</v>
      </c>
      <c r="H698">
        <v>60745652</v>
      </c>
    </row>
    <row r="699" spans="1:8" x14ac:dyDescent="0.35">
      <c r="A699">
        <v>1273</v>
      </c>
      <c r="B699" t="s">
        <v>1435</v>
      </c>
      <c r="C699" t="s">
        <v>75</v>
      </c>
      <c r="D699" t="s">
        <v>1436</v>
      </c>
      <c r="E699" t="str">
        <f>RIGHT(Таблица2[[#This Row],[Дата рождения]],4)</f>
        <v>1984</v>
      </c>
      <c r="F699">
        <v>33</v>
      </c>
      <c r="G699" t="s">
        <v>63</v>
      </c>
      <c r="H699">
        <v>10147713</v>
      </c>
    </row>
    <row r="700" spans="1:8" x14ac:dyDescent="0.35">
      <c r="A700">
        <v>638</v>
      </c>
      <c r="B700" t="s">
        <v>1437</v>
      </c>
      <c r="C700" t="s">
        <v>61</v>
      </c>
      <c r="D700" t="s">
        <v>1438</v>
      </c>
      <c r="E700" t="str">
        <f>RIGHT(Таблица2[[#This Row],[Дата рождения]],4)</f>
        <v>1994</v>
      </c>
      <c r="F700">
        <v>23</v>
      </c>
      <c r="G700" t="s">
        <v>66</v>
      </c>
      <c r="H700">
        <v>7893422</v>
      </c>
    </row>
    <row r="701" spans="1:8" x14ac:dyDescent="0.35">
      <c r="A701">
        <v>84</v>
      </c>
      <c r="B701" t="s">
        <v>1439</v>
      </c>
      <c r="C701" t="s">
        <v>115</v>
      </c>
      <c r="D701" t="s">
        <v>1440</v>
      </c>
      <c r="E701" t="str">
        <f>RIGHT(Таблица2[[#This Row],[Дата рождения]],4)</f>
        <v>1995</v>
      </c>
      <c r="F701">
        <v>22</v>
      </c>
      <c r="G701" t="s">
        <v>63</v>
      </c>
      <c r="H701">
        <v>94154731</v>
      </c>
    </row>
    <row r="702" spans="1:8" x14ac:dyDescent="0.35">
      <c r="A702">
        <v>862</v>
      </c>
      <c r="B702" t="s">
        <v>1441</v>
      </c>
      <c r="C702" t="s">
        <v>61</v>
      </c>
      <c r="D702" t="s">
        <v>1442</v>
      </c>
      <c r="E702" t="str">
        <f>RIGHT(Таблица2[[#This Row],[Дата рождения]],4)</f>
        <v>1972</v>
      </c>
      <c r="F702">
        <v>45</v>
      </c>
      <c r="G702" t="s">
        <v>63</v>
      </c>
      <c r="H702">
        <v>63692355</v>
      </c>
    </row>
    <row r="703" spans="1:8" x14ac:dyDescent="0.35">
      <c r="A703">
        <v>856</v>
      </c>
      <c r="B703" t="s">
        <v>1443</v>
      </c>
      <c r="C703" t="s">
        <v>75</v>
      </c>
      <c r="D703" t="s">
        <v>1444</v>
      </c>
      <c r="E703" t="str">
        <f>RIGHT(Таблица2[[#This Row],[Дата рождения]],4)</f>
        <v>1975</v>
      </c>
      <c r="F703">
        <v>42</v>
      </c>
      <c r="G703" t="s">
        <v>63</v>
      </c>
      <c r="H703">
        <v>11903734</v>
      </c>
    </row>
    <row r="704" spans="1:8" x14ac:dyDescent="0.35">
      <c r="A704">
        <v>974</v>
      </c>
      <c r="B704" t="s">
        <v>1445</v>
      </c>
      <c r="C704" t="s">
        <v>61</v>
      </c>
      <c r="D704" t="s">
        <v>1446</v>
      </c>
      <c r="E704" t="str">
        <f>RIGHT(Таблица2[[#This Row],[Дата рождения]],4)</f>
        <v>1991</v>
      </c>
      <c r="F704">
        <v>27</v>
      </c>
      <c r="G704" t="s">
        <v>89</v>
      </c>
      <c r="H704">
        <v>28495308</v>
      </c>
    </row>
    <row r="705" spans="1:8" x14ac:dyDescent="0.35">
      <c r="A705">
        <v>744</v>
      </c>
      <c r="B705" t="s">
        <v>1447</v>
      </c>
      <c r="C705" t="s">
        <v>61</v>
      </c>
      <c r="D705" t="s">
        <v>1448</v>
      </c>
      <c r="E705" t="str">
        <f>RIGHT(Таблица2[[#This Row],[Дата рождения]],4)</f>
        <v>1994</v>
      </c>
      <c r="F705">
        <v>23</v>
      </c>
      <c r="G705" t="s">
        <v>98</v>
      </c>
      <c r="H705">
        <v>40458770</v>
      </c>
    </row>
    <row r="706" spans="1:8" x14ac:dyDescent="0.35">
      <c r="A706">
        <v>233</v>
      </c>
      <c r="B706" t="s">
        <v>1449</v>
      </c>
      <c r="C706" t="s">
        <v>75</v>
      </c>
      <c r="D706" t="s">
        <v>1450</v>
      </c>
      <c r="E706" t="str">
        <f>RIGHT(Таблица2[[#This Row],[Дата рождения]],4)</f>
        <v>1979</v>
      </c>
      <c r="F706">
        <v>38</v>
      </c>
      <c r="G706" t="s">
        <v>63</v>
      </c>
      <c r="H706">
        <v>63839136</v>
      </c>
    </row>
    <row r="707" spans="1:8" x14ac:dyDescent="0.35">
      <c r="A707">
        <v>640</v>
      </c>
      <c r="B707" t="s">
        <v>1451</v>
      </c>
      <c r="C707" t="s">
        <v>115</v>
      </c>
      <c r="D707" t="s">
        <v>1452</v>
      </c>
      <c r="E707" t="str">
        <f>RIGHT(Таблица2[[#This Row],[Дата рождения]],4)</f>
        <v>1983</v>
      </c>
      <c r="F707">
        <v>34</v>
      </c>
      <c r="G707" t="s">
        <v>146</v>
      </c>
      <c r="H707">
        <v>96571103</v>
      </c>
    </row>
    <row r="708" spans="1:8" x14ac:dyDescent="0.35">
      <c r="A708">
        <v>63</v>
      </c>
      <c r="B708" t="s">
        <v>1453</v>
      </c>
      <c r="C708" t="s">
        <v>75</v>
      </c>
      <c r="D708" t="s">
        <v>1454</v>
      </c>
      <c r="E708" t="str">
        <f>RIGHT(Таблица2[[#This Row],[Дата рождения]],4)</f>
        <v>1987</v>
      </c>
      <c r="F708">
        <v>30</v>
      </c>
      <c r="G708" t="s">
        <v>79</v>
      </c>
      <c r="H708">
        <v>55309526</v>
      </c>
    </row>
    <row r="709" spans="1:8" x14ac:dyDescent="0.35">
      <c r="A709">
        <v>1528</v>
      </c>
      <c r="B709" t="s">
        <v>1455</v>
      </c>
      <c r="C709" t="s">
        <v>75</v>
      </c>
      <c r="D709" t="s">
        <v>1456</v>
      </c>
      <c r="E709" t="str">
        <f>RIGHT(Таблица2[[#This Row],[Дата рождения]],4)</f>
        <v>1988</v>
      </c>
      <c r="F709">
        <v>29</v>
      </c>
      <c r="G709" t="s">
        <v>66</v>
      </c>
      <c r="H709">
        <v>60302982</v>
      </c>
    </row>
    <row r="710" spans="1:8" x14ac:dyDescent="0.35">
      <c r="A710">
        <v>1208</v>
      </c>
      <c r="B710" t="s">
        <v>1457</v>
      </c>
      <c r="C710" t="s">
        <v>61</v>
      </c>
      <c r="D710" t="s">
        <v>1458</v>
      </c>
      <c r="E710" t="str">
        <f>RIGHT(Таблица2[[#This Row],[Дата рождения]],4)</f>
        <v>1997</v>
      </c>
      <c r="F710">
        <v>21</v>
      </c>
      <c r="G710" t="s">
        <v>63</v>
      </c>
      <c r="H710">
        <v>17191163</v>
      </c>
    </row>
    <row r="711" spans="1:8" x14ac:dyDescent="0.35">
      <c r="A711">
        <v>829</v>
      </c>
      <c r="B711" t="s">
        <v>1459</v>
      </c>
      <c r="C711" t="s">
        <v>61</v>
      </c>
      <c r="D711" t="s">
        <v>1460</v>
      </c>
      <c r="E711" t="str">
        <f>RIGHT(Таблица2[[#This Row],[Дата рождения]],4)</f>
        <v>1986</v>
      </c>
      <c r="F711">
        <v>31</v>
      </c>
      <c r="G711" t="s">
        <v>63</v>
      </c>
      <c r="H711">
        <v>24553031</v>
      </c>
    </row>
    <row r="712" spans="1:8" x14ac:dyDescent="0.35">
      <c r="A712">
        <v>561</v>
      </c>
      <c r="B712" t="s">
        <v>1461</v>
      </c>
      <c r="C712" t="s">
        <v>61</v>
      </c>
      <c r="D712" t="s">
        <v>1462</v>
      </c>
      <c r="E712" t="str">
        <f>RIGHT(Таблица2[[#This Row],[Дата рождения]],4)</f>
        <v>1989</v>
      </c>
      <c r="F712">
        <v>29</v>
      </c>
      <c r="G712" t="s">
        <v>63</v>
      </c>
      <c r="H712">
        <v>2910900</v>
      </c>
    </row>
    <row r="713" spans="1:8" x14ac:dyDescent="0.35">
      <c r="A713">
        <v>1636</v>
      </c>
      <c r="B713" t="s">
        <v>1463</v>
      </c>
      <c r="C713" t="s">
        <v>75</v>
      </c>
      <c r="D713" t="s">
        <v>1464</v>
      </c>
      <c r="E713" t="str">
        <f>RIGHT(Таблица2[[#This Row],[Дата рождения]],4)</f>
        <v>1993</v>
      </c>
      <c r="F713">
        <v>24</v>
      </c>
      <c r="G713" t="s">
        <v>63</v>
      </c>
      <c r="H713">
        <v>90603168</v>
      </c>
    </row>
    <row r="714" spans="1:8" x14ac:dyDescent="0.35">
      <c r="A714">
        <v>134</v>
      </c>
      <c r="B714" t="s">
        <v>1465</v>
      </c>
      <c r="C714" t="s">
        <v>61</v>
      </c>
      <c r="D714" t="s">
        <v>1466</v>
      </c>
      <c r="E714" t="str">
        <f>RIGHT(Таблица2[[#This Row],[Дата рождения]],4)</f>
        <v>1990</v>
      </c>
      <c r="F714">
        <v>27</v>
      </c>
      <c r="G714" t="s">
        <v>69</v>
      </c>
      <c r="H714">
        <v>26715989</v>
      </c>
    </row>
    <row r="715" spans="1:8" x14ac:dyDescent="0.35">
      <c r="A715">
        <v>700</v>
      </c>
      <c r="B715" t="s">
        <v>1467</v>
      </c>
      <c r="C715" t="s">
        <v>61</v>
      </c>
      <c r="D715" t="s">
        <v>1468</v>
      </c>
      <c r="E715" t="str">
        <f>RIGHT(Таблица2[[#This Row],[Дата рождения]],4)</f>
        <v>1979</v>
      </c>
      <c r="F715">
        <v>38</v>
      </c>
      <c r="G715" t="s">
        <v>89</v>
      </c>
      <c r="H715">
        <v>9282520</v>
      </c>
    </row>
    <row r="716" spans="1:8" x14ac:dyDescent="0.35">
      <c r="A716">
        <v>964</v>
      </c>
      <c r="B716" t="s">
        <v>1013</v>
      </c>
      <c r="C716" t="s">
        <v>61</v>
      </c>
      <c r="D716" t="s">
        <v>1014</v>
      </c>
      <c r="E716" t="str">
        <f>RIGHT(Таблица2[[#This Row],[Дата рождения]],4)</f>
        <v>1994</v>
      </c>
      <c r="F716">
        <v>23</v>
      </c>
      <c r="G716" t="s">
        <v>63</v>
      </c>
      <c r="H716">
        <v>17164335</v>
      </c>
    </row>
    <row r="717" spans="1:8" x14ac:dyDescent="0.35">
      <c r="A717">
        <v>1492</v>
      </c>
      <c r="B717" t="s">
        <v>1469</v>
      </c>
      <c r="C717" t="s">
        <v>61</v>
      </c>
      <c r="D717" t="s">
        <v>1470</v>
      </c>
      <c r="E717" t="str">
        <f>RIGHT(Таблица2[[#This Row],[Дата рождения]],4)</f>
        <v>1982</v>
      </c>
      <c r="F717">
        <v>36</v>
      </c>
      <c r="G717" t="s">
        <v>63</v>
      </c>
      <c r="H717">
        <v>67054307</v>
      </c>
    </row>
    <row r="718" spans="1:8" x14ac:dyDescent="0.35">
      <c r="A718">
        <v>778</v>
      </c>
      <c r="B718" t="s">
        <v>1471</v>
      </c>
      <c r="C718" t="s">
        <v>115</v>
      </c>
      <c r="D718" t="s">
        <v>1472</v>
      </c>
      <c r="E718" t="str">
        <f>RIGHT(Таблица2[[#This Row],[Дата рождения]],4)</f>
        <v>1983</v>
      </c>
      <c r="F718">
        <v>34</v>
      </c>
      <c r="G718" t="s">
        <v>63</v>
      </c>
      <c r="H718">
        <v>16159823</v>
      </c>
    </row>
    <row r="719" spans="1:8" x14ac:dyDescent="0.35">
      <c r="A719">
        <v>1566</v>
      </c>
      <c r="B719" t="s">
        <v>1473</v>
      </c>
      <c r="C719" t="s">
        <v>75</v>
      </c>
      <c r="D719" t="s">
        <v>1474</v>
      </c>
      <c r="E719" t="str">
        <f>RIGHT(Таблица2[[#This Row],[Дата рождения]],4)</f>
        <v>1990</v>
      </c>
      <c r="F719">
        <v>27</v>
      </c>
      <c r="G719" t="s">
        <v>63</v>
      </c>
      <c r="H719">
        <v>38398199</v>
      </c>
    </row>
    <row r="720" spans="1:8" x14ac:dyDescent="0.35">
      <c r="A720">
        <v>265</v>
      </c>
      <c r="B720" t="s">
        <v>1475</v>
      </c>
      <c r="C720" t="s">
        <v>61</v>
      </c>
      <c r="D720" t="s">
        <v>1476</v>
      </c>
      <c r="E720" t="str">
        <f>RIGHT(Таблица2[[#This Row],[Дата рождения]],4)</f>
        <v>1982</v>
      </c>
      <c r="F720">
        <v>35</v>
      </c>
      <c r="G720" t="s">
        <v>89</v>
      </c>
      <c r="H720">
        <v>63847200</v>
      </c>
    </row>
    <row r="721" spans="1:8" x14ac:dyDescent="0.35">
      <c r="A721">
        <v>1128</v>
      </c>
      <c r="B721" t="s">
        <v>1477</v>
      </c>
      <c r="C721" t="s">
        <v>61</v>
      </c>
      <c r="D721" t="s">
        <v>1478</v>
      </c>
      <c r="E721" t="str">
        <f>RIGHT(Таблица2[[#This Row],[Дата рождения]],4)</f>
        <v>1992</v>
      </c>
      <c r="F721">
        <v>26</v>
      </c>
      <c r="G721" t="s">
        <v>609</v>
      </c>
      <c r="H721">
        <v>40225539</v>
      </c>
    </row>
    <row r="722" spans="1:8" x14ac:dyDescent="0.35">
      <c r="A722">
        <v>942</v>
      </c>
      <c r="B722" t="s">
        <v>1479</v>
      </c>
      <c r="C722" t="s">
        <v>115</v>
      </c>
      <c r="D722" t="s">
        <v>1480</v>
      </c>
      <c r="E722" t="str">
        <f>RIGHT(Таблица2[[#This Row],[Дата рождения]],4)</f>
        <v>1995</v>
      </c>
      <c r="F722">
        <v>22</v>
      </c>
      <c r="G722" t="s">
        <v>63</v>
      </c>
      <c r="H722">
        <v>92383887</v>
      </c>
    </row>
    <row r="723" spans="1:8" x14ac:dyDescent="0.35">
      <c r="A723">
        <v>489</v>
      </c>
      <c r="B723" t="s">
        <v>1481</v>
      </c>
      <c r="C723" t="s">
        <v>61</v>
      </c>
      <c r="D723" t="s">
        <v>1482</v>
      </c>
      <c r="E723" t="str">
        <f>RIGHT(Таблица2[[#This Row],[Дата рождения]],4)</f>
        <v>1990</v>
      </c>
      <c r="F723">
        <v>27</v>
      </c>
      <c r="G723" t="s">
        <v>63</v>
      </c>
      <c r="H723">
        <v>26903678</v>
      </c>
    </row>
    <row r="724" spans="1:8" x14ac:dyDescent="0.35">
      <c r="A724">
        <v>595</v>
      </c>
      <c r="B724" t="s">
        <v>1483</v>
      </c>
      <c r="C724" t="s">
        <v>115</v>
      </c>
      <c r="D724" t="s">
        <v>1484</v>
      </c>
      <c r="E724" t="str">
        <f>RIGHT(Таблица2[[#This Row],[Дата рождения]],4)</f>
        <v>1998</v>
      </c>
      <c r="F724">
        <v>20</v>
      </c>
      <c r="G724" t="s">
        <v>63</v>
      </c>
      <c r="H724">
        <v>32467268</v>
      </c>
    </row>
    <row r="725" spans="1:8" x14ac:dyDescent="0.35">
      <c r="A725">
        <v>53</v>
      </c>
      <c r="B725" t="s">
        <v>1485</v>
      </c>
      <c r="C725" t="s">
        <v>61</v>
      </c>
      <c r="D725" t="s">
        <v>1486</v>
      </c>
      <c r="E725" t="str">
        <f>RIGHT(Таблица2[[#This Row],[Дата рождения]],4)</f>
        <v>1999</v>
      </c>
      <c r="F725">
        <v>18</v>
      </c>
      <c r="G725" t="s">
        <v>1487</v>
      </c>
      <c r="H725">
        <v>2482875</v>
      </c>
    </row>
    <row r="726" spans="1:8" x14ac:dyDescent="0.35">
      <c r="A726">
        <v>1522</v>
      </c>
      <c r="B726" t="s">
        <v>1488</v>
      </c>
      <c r="C726" t="s">
        <v>61</v>
      </c>
      <c r="D726" t="s">
        <v>1489</v>
      </c>
      <c r="E726" t="str">
        <f>RIGHT(Таблица2[[#This Row],[Дата рождения]],4)</f>
        <v>1976</v>
      </c>
      <c r="F726">
        <v>41</v>
      </c>
      <c r="G726" t="s">
        <v>146</v>
      </c>
      <c r="H726">
        <v>67289359</v>
      </c>
    </row>
    <row r="727" spans="1:8" x14ac:dyDescent="0.35">
      <c r="A727">
        <v>790</v>
      </c>
      <c r="B727" t="s">
        <v>1490</v>
      </c>
      <c r="C727" t="s">
        <v>75</v>
      </c>
      <c r="D727" t="s">
        <v>1491</v>
      </c>
      <c r="E727" t="str">
        <f>RIGHT(Таблица2[[#This Row],[Дата рождения]],4)</f>
        <v>1972</v>
      </c>
      <c r="F727">
        <v>45</v>
      </c>
      <c r="G727" t="s">
        <v>63</v>
      </c>
      <c r="H727">
        <v>27580721</v>
      </c>
    </row>
    <row r="728" spans="1:8" x14ac:dyDescent="0.35">
      <c r="A728">
        <v>335</v>
      </c>
      <c r="B728" t="s">
        <v>1492</v>
      </c>
      <c r="C728" t="s">
        <v>61</v>
      </c>
      <c r="D728" t="s">
        <v>1493</v>
      </c>
      <c r="E728" t="str">
        <f>RIGHT(Таблица2[[#This Row],[Дата рождения]],4)</f>
        <v>1987</v>
      </c>
      <c r="F728">
        <v>30</v>
      </c>
      <c r="G728" t="s">
        <v>79</v>
      </c>
      <c r="H728">
        <v>41179231</v>
      </c>
    </row>
    <row r="729" spans="1:8" x14ac:dyDescent="0.35">
      <c r="A729">
        <v>1693</v>
      </c>
      <c r="B729" t="s">
        <v>1494</v>
      </c>
      <c r="C729" t="s">
        <v>61</v>
      </c>
      <c r="D729" t="s">
        <v>1495</v>
      </c>
      <c r="E729" t="str">
        <f>RIGHT(Таблица2[[#This Row],[Дата рождения]],4)</f>
        <v>1985</v>
      </c>
      <c r="F729">
        <v>32</v>
      </c>
      <c r="G729" t="s">
        <v>63</v>
      </c>
      <c r="H729">
        <v>66530487</v>
      </c>
    </row>
    <row r="730" spans="1:8" x14ac:dyDescent="0.35">
      <c r="A730">
        <v>256</v>
      </c>
      <c r="B730" t="s">
        <v>1496</v>
      </c>
      <c r="C730" t="s">
        <v>61</v>
      </c>
      <c r="D730" t="s">
        <v>1497</v>
      </c>
      <c r="E730" t="str">
        <f>RIGHT(Таблица2[[#This Row],[Дата рождения]],4)</f>
        <v>1975</v>
      </c>
      <c r="F730">
        <v>42</v>
      </c>
      <c r="G730" t="s">
        <v>63</v>
      </c>
      <c r="H730">
        <v>16947650</v>
      </c>
    </row>
    <row r="731" spans="1:8" x14ac:dyDescent="0.35">
      <c r="A731">
        <v>151</v>
      </c>
      <c r="B731" t="s">
        <v>1498</v>
      </c>
      <c r="C731" t="s">
        <v>61</v>
      </c>
      <c r="D731" t="s">
        <v>1499</v>
      </c>
      <c r="E731" t="str">
        <f>RIGHT(Таблица2[[#This Row],[Дата рождения]],4)</f>
        <v>1980</v>
      </c>
      <c r="F731">
        <v>37</v>
      </c>
      <c r="G731" t="s">
        <v>66</v>
      </c>
      <c r="H731">
        <v>23625487</v>
      </c>
    </row>
    <row r="732" spans="1:8" x14ac:dyDescent="0.35">
      <c r="A732">
        <v>407</v>
      </c>
      <c r="B732" t="s">
        <v>1500</v>
      </c>
      <c r="C732" t="s">
        <v>75</v>
      </c>
      <c r="D732" t="s">
        <v>1329</v>
      </c>
      <c r="E732" t="str">
        <f>RIGHT(Таблица2[[#This Row],[Дата рождения]],4)</f>
        <v>1990</v>
      </c>
      <c r="F732">
        <v>27</v>
      </c>
      <c r="G732" t="s">
        <v>63</v>
      </c>
      <c r="H732">
        <v>48079987</v>
      </c>
    </row>
    <row r="733" spans="1:8" x14ac:dyDescent="0.35">
      <c r="A733">
        <v>240</v>
      </c>
      <c r="B733" t="s">
        <v>1501</v>
      </c>
      <c r="C733" t="s">
        <v>61</v>
      </c>
      <c r="D733" t="s">
        <v>1502</v>
      </c>
      <c r="E733" t="str">
        <f>RIGHT(Таблица2[[#This Row],[Дата рождения]],4)</f>
        <v>1997</v>
      </c>
      <c r="F733">
        <v>20</v>
      </c>
      <c r="G733" t="s">
        <v>63</v>
      </c>
      <c r="H733">
        <v>72223356</v>
      </c>
    </row>
    <row r="734" spans="1:8" x14ac:dyDescent="0.35">
      <c r="A734">
        <v>514</v>
      </c>
      <c r="B734" t="s">
        <v>1503</v>
      </c>
      <c r="C734" t="s">
        <v>61</v>
      </c>
      <c r="D734" t="s">
        <v>1504</v>
      </c>
      <c r="E734" t="str">
        <f>RIGHT(Таблица2[[#This Row],[Дата рождения]],4)</f>
        <v>1987</v>
      </c>
      <c r="F734">
        <v>30</v>
      </c>
      <c r="G734" t="s">
        <v>63</v>
      </c>
      <c r="H734">
        <v>61471041</v>
      </c>
    </row>
    <row r="735" spans="1:8" x14ac:dyDescent="0.35">
      <c r="A735">
        <v>1350</v>
      </c>
      <c r="B735" t="s">
        <v>1505</v>
      </c>
      <c r="C735" t="s">
        <v>61</v>
      </c>
      <c r="D735" t="s">
        <v>1506</v>
      </c>
      <c r="E735" t="str">
        <f>RIGHT(Таблица2[[#This Row],[Дата рождения]],4)</f>
        <v>1974</v>
      </c>
      <c r="F735">
        <v>43</v>
      </c>
      <c r="G735" t="s">
        <v>66</v>
      </c>
      <c r="H735">
        <v>45707046</v>
      </c>
    </row>
    <row r="736" spans="1:8" x14ac:dyDescent="0.35">
      <c r="A736">
        <v>1274</v>
      </c>
      <c r="B736" t="s">
        <v>1507</v>
      </c>
      <c r="C736" t="s">
        <v>75</v>
      </c>
      <c r="D736" t="s">
        <v>1508</v>
      </c>
      <c r="E736" t="str">
        <f>RIGHT(Таблица2[[#This Row],[Дата рождения]],4)</f>
        <v>1980</v>
      </c>
      <c r="F736">
        <v>37</v>
      </c>
      <c r="G736" t="s">
        <v>146</v>
      </c>
      <c r="H736">
        <v>7892165</v>
      </c>
    </row>
    <row r="737" spans="1:8" x14ac:dyDescent="0.35">
      <c r="A737">
        <v>587</v>
      </c>
      <c r="B737" t="s">
        <v>1509</v>
      </c>
      <c r="C737" t="s">
        <v>75</v>
      </c>
      <c r="D737" t="s">
        <v>1510</v>
      </c>
      <c r="E737" t="str">
        <f>RIGHT(Таблица2[[#This Row],[Дата рождения]],4)</f>
        <v>1995</v>
      </c>
      <c r="F737">
        <v>22</v>
      </c>
      <c r="G737" t="s">
        <v>98</v>
      </c>
      <c r="H737">
        <v>43642932</v>
      </c>
    </row>
    <row r="738" spans="1:8" x14ac:dyDescent="0.35">
      <c r="A738">
        <v>1013</v>
      </c>
      <c r="B738" t="s">
        <v>1511</v>
      </c>
      <c r="C738" t="s">
        <v>75</v>
      </c>
      <c r="D738" t="s">
        <v>1512</v>
      </c>
      <c r="E738" t="str">
        <f>RIGHT(Таблица2[[#This Row],[Дата рождения]],4)</f>
        <v>1990</v>
      </c>
      <c r="F738">
        <v>27</v>
      </c>
      <c r="G738" t="s">
        <v>66</v>
      </c>
      <c r="H738">
        <v>6239439</v>
      </c>
    </row>
    <row r="739" spans="1:8" x14ac:dyDescent="0.35">
      <c r="A739">
        <v>183</v>
      </c>
      <c r="B739" t="s">
        <v>1513</v>
      </c>
      <c r="C739" t="s">
        <v>61</v>
      </c>
      <c r="D739" t="s">
        <v>1514</v>
      </c>
      <c r="E739" t="str">
        <f>RIGHT(Таблица2[[#This Row],[Дата рождения]],4)</f>
        <v>1990</v>
      </c>
      <c r="F739">
        <v>27</v>
      </c>
      <c r="G739" t="s">
        <v>63</v>
      </c>
      <c r="H739">
        <v>33316873</v>
      </c>
    </row>
    <row r="740" spans="1:8" x14ac:dyDescent="0.35">
      <c r="A740">
        <v>650</v>
      </c>
      <c r="B740" t="s">
        <v>1515</v>
      </c>
      <c r="C740" t="s">
        <v>61</v>
      </c>
      <c r="D740" t="s">
        <v>1516</v>
      </c>
      <c r="E740" t="str">
        <f>RIGHT(Таблица2[[#This Row],[Дата рождения]],4)</f>
        <v>1993</v>
      </c>
      <c r="F740">
        <v>24</v>
      </c>
      <c r="G740" t="s">
        <v>63</v>
      </c>
      <c r="H740">
        <v>82023004</v>
      </c>
    </row>
    <row r="741" spans="1:8" x14ac:dyDescent="0.35">
      <c r="A741">
        <v>378</v>
      </c>
      <c r="B741" t="s">
        <v>1517</v>
      </c>
      <c r="C741" t="s">
        <v>61</v>
      </c>
      <c r="D741" t="s">
        <v>1518</v>
      </c>
      <c r="E741" t="str">
        <f>RIGHT(Таблица2[[#This Row],[Дата рождения]],4)</f>
        <v>1976</v>
      </c>
      <c r="F741">
        <v>41</v>
      </c>
      <c r="G741" t="s">
        <v>89</v>
      </c>
      <c r="H741">
        <v>46383584</v>
      </c>
    </row>
    <row r="742" spans="1:8" x14ac:dyDescent="0.35">
      <c r="A742">
        <v>1231</v>
      </c>
      <c r="B742" t="s">
        <v>1519</v>
      </c>
      <c r="C742" t="s">
        <v>75</v>
      </c>
      <c r="D742" t="s">
        <v>1520</v>
      </c>
      <c r="E742" t="str">
        <f>RIGHT(Таблица2[[#This Row],[Дата рождения]],4)</f>
        <v>1992</v>
      </c>
      <c r="F742">
        <v>26</v>
      </c>
      <c r="G742" t="s">
        <v>63</v>
      </c>
      <c r="H742">
        <v>17923433</v>
      </c>
    </row>
    <row r="743" spans="1:8" x14ac:dyDescent="0.35">
      <c r="A743">
        <v>513</v>
      </c>
      <c r="B743" t="s">
        <v>1521</v>
      </c>
      <c r="C743" t="s">
        <v>61</v>
      </c>
      <c r="D743" t="s">
        <v>1522</v>
      </c>
      <c r="E743" t="str">
        <f>RIGHT(Таблица2[[#This Row],[Дата рождения]],4)</f>
        <v>1991</v>
      </c>
      <c r="F743">
        <v>26</v>
      </c>
      <c r="G743" t="s">
        <v>63</v>
      </c>
      <c r="H743">
        <v>84166286</v>
      </c>
    </row>
    <row r="744" spans="1:8" x14ac:dyDescent="0.35">
      <c r="A744">
        <v>926</v>
      </c>
      <c r="B744" t="s">
        <v>1523</v>
      </c>
      <c r="C744" t="s">
        <v>61</v>
      </c>
      <c r="D744" t="s">
        <v>1524</v>
      </c>
      <c r="E744" t="str">
        <f>RIGHT(Таблица2[[#This Row],[Дата рождения]],4)</f>
        <v>1989</v>
      </c>
      <c r="F744">
        <v>28</v>
      </c>
      <c r="G744" t="s">
        <v>63</v>
      </c>
      <c r="H744">
        <v>53439487</v>
      </c>
    </row>
    <row r="745" spans="1:8" x14ac:dyDescent="0.35">
      <c r="A745">
        <v>918</v>
      </c>
      <c r="B745" t="s">
        <v>1525</v>
      </c>
      <c r="C745" t="s">
        <v>75</v>
      </c>
      <c r="D745" t="s">
        <v>1526</v>
      </c>
      <c r="E745" t="str">
        <f>RIGHT(Таблица2[[#This Row],[Дата рождения]],4)</f>
        <v>1980</v>
      </c>
      <c r="F745">
        <v>37</v>
      </c>
      <c r="G745" t="s">
        <v>109</v>
      </c>
      <c r="H745">
        <v>64464378</v>
      </c>
    </row>
    <row r="746" spans="1:8" x14ac:dyDescent="0.35">
      <c r="A746">
        <v>915</v>
      </c>
      <c r="B746" t="s">
        <v>1527</v>
      </c>
      <c r="C746" t="s">
        <v>75</v>
      </c>
      <c r="D746" t="s">
        <v>1528</v>
      </c>
      <c r="E746" t="str">
        <f>RIGHT(Таблица2[[#This Row],[Дата рождения]],4)</f>
        <v>1992</v>
      </c>
      <c r="F746">
        <v>25</v>
      </c>
      <c r="G746" t="s">
        <v>63</v>
      </c>
      <c r="H746">
        <v>79608934</v>
      </c>
    </row>
    <row r="747" spans="1:8" x14ac:dyDescent="0.35">
      <c r="A747">
        <v>1415</v>
      </c>
      <c r="B747" t="s">
        <v>1529</v>
      </c>
      <c r="C747" t="s">
        <v>75</v>
      </c>
      <c r="D747" t="s">
        <v>1530</v>
      </c>
      <c r="E747" t="str">
        <f>RIGHT(Таблица2[[#This Row],[Дата рождения]],4)</f>
        <v>1989</v>
      </c>
      <c r="F747">
        <v>28</v>
      </c>
      <c r="G747" t="s">
        <v>63</v>
      </c>
      <c r="H747">
        <v>96575424</v>
      </c>
    </row>
    <row r="748" spans="1:8" x14ac:dyDescent="0.35">
      <c r="A748">
        <v>558</v>
      </c>
      <c r="B748" t="s">
        <v>1531</v>
      </c>
      <c r="C748" t="s">
        <v>75</v>
      </c>
      <c r="D748" t="s">
        <v>1532</v>
      </c>
      <c r="E748" t="str">
        <f>RIGHT(Таблица2[[#This Row],[Дата рождения]],4)</f>
        <v>1989</v>
      </c>
      <c r="F748">
        <v>28</v>
      </c>
      <c r="G748" t="s">
        <v>63</v>
      </c>
      <c r="H748">
        <v>98286896</v>
      </c>
    </row>
    <row r="749" spans="1:8" x14ac:dyDescent="0.35">
      <c r="A749">
        <v>1508</v>
      </c>
      <c r="B749" t="s">
        <v>1533</v>
      </c>
      <c r="C749" t="s">
        <v>115</v>
      </c>
      <c r="D749" t="s">
        <v>1534</v>
      </c>
      <c r="E749" t="str">
        <f>RIGHT(Таблица2[[#This Row],[Дата рождения]],4)</f>
        <v>1998</v>
      </c>
      <c r="F749">
        <v>19</v>
      </c>
      <c r="G749" t="s">
        <v>63</v>
      </c>
      <c r="H749">
        <v>59737450</v>
      </c>
    </row>
    <row r="750" spans="1:8" x14ac:dyDescent="0.35">
      <c r="A750">
        <v>1117</v>
      </c>
      <c r="B750" t="s">
        <v>1535</v>
      </c>
      <c r="C750" t="s">
        <v>61</v>
      </c>
      <c r="D750" t="s">
        <v>1536</v>
      </c>
      <c r="E750" t="str">
        <f>RIGHT(Таблица2[[#This Row],[Дата рождения]],4)</f>
        <v>1982</v>
      </c>
      <c r="F750">
        <v>35</v>
      </c>
      <c r="G750" t="s">
        <v>63</v>
      </c>
      <c r="H750">
        <v>78255341</v>
      </c>
    </row>
    <row r="751" spans="1:8" x14ac:dyDescent="0.35">
      <c r="A751">
        <v>1332</v>
      </c>
      <c r="B751" t="s">
        <v>1537</v>
      </c>
      <c r="C751" t="s">
        <v>61</v>
      </c>
      <c r="D751" t="s">
        <v>1538</v>
      </c>
      <c r="E751" t="str">
        <f>RIGHT(Таблица2[[#This Row],[Дата рождения]],4)</f>
        <v>1987</v>
      </c>
      <c r="F751">
        <v>30</v>
      </c>
      <c r="G751" t="s">
        <v>109</v>
      </c>
      <c r="H751">
        <v>79544480</v>
      </c>
    </row>
    <row r="752" spans="1:8" x14ac:dyDescent="0.35">
      <c r="A752">
        <v>804</v>
      </c>
      <c r="B752" t="s">
        <v>1539</v>
      </c>
      <c r="C752" t="s">
        <v>61</v>
      </c>
      <c r="D752" t="s">
        <v>1540</v>
      </c>
      <c r="E752" t="str">
        <f>RIGHT(Таблица2[[#This Row],[Дата рождения]],4)</f>
        <v>1985</v>
      </c>
      <c r="F752">
        <v>32</v>
      </c>
      <c r="G752" t="s">
        <v>63</v>
      </c>
      <c r="H752">
        <v>27280803</v>
      </c>
    </row>
    <row r="753" spans="1:8" x14ac:dyDescent="0.35">
      <c r="A753">
        <v>775</v>
      </c>
      <c r="B753" t="s">
        <v>1541</v>
      </c>
      <c r="C753" t="s">
        <v>61</v>
      </c>
      <c r="D753" t="s">
        <v>1542</v>
      </c>
      <c r="E753" t="str">
        <f>RIGHT(Таблица2[[#This Row],[Дата рождения]],4)</f>
        <v>1975</v>
      </c>
      <c r="F753">
        <v>42</v>
      </c>
      <c r="G753" t="s">
        <v>109</v>
      </c>
      <c r="H753">
        <v>42660551</v>
      </c>
    </row>
    <row r="754" spans="1:8" x14ac:dyDescent="0.35">
      <c r="A754">
        <v>1013</v>
      </c>
      <c r="B754" t="s">
        <v>1543</v>
      </c>
      <c r="C754" t="s">
        <v>61</v>
      </c>
      <c r="D754" t="s">
        <v>1544</v>
      </c>
      <c r="E754" t="str">
        <f>RIGHT(Таблица2[[#This Row],[Дата рождения]],4)</f>
        <v>1988</v>
      </c>
      <c r="F754">
        <v>29</v>
      </c>
      <c r="G754" t="s">
        <v>79</v>
      </c>
      <c r="H754">
        <v>40230228</v>
      </c>
    </row>
    <row r="755" spans="1:8" x14ac:dyDescent="0.35">
      <c r="A755">
        <v>904</v>
      </c>
      <c r="B755" t="s">
        <v>1545</v>
      </c>
      <c r="C755" t="s">
        <v>75</v>
      </c>
      <c r="D755" t="s">
        <v>1546</v>
      </c>
      <c r="E755" t="str">
        <f>RIGHT(Таблица2[[#This Row],[Дата рождения]],4)</f>
        <v>1994</v>
      </c>
      <c r="F755">
        <v>23</v>
      </c>
      <c r="G755" t="s">
        <v>63</v>
      </c>
      <c r="H755">
        <v>85535187</v>
      </c>
    </row>
    <row r="756" spans="1:8" x14ac:dyDescent="0.35">
      <c r="A756">
        <v>665</v>
      </c>
      <c r="B756" t="s">
        <v>1547</v>
      </c>
      <c r="C756" t="s">
        <v>75</v>
      </c>
      <c r="D756" t="s">
        <v>1548</v>
      </c>
      <c r="E756" t="str">
        <f>RIGHT(Таблица2[[#This Row],[Дата рождения]],4)</f>
        <v>1991</v>
      </c>
      <c r="F756">
        <v>26</v>
      </c>
      <c r="G756" t="s">
        <v>89</v>
      </c>
      <c r="H756">
        <v>64960246</v>
      </c>
    </row>
    <row r="757" spans="1:8" x14ac:dyDescent="0.35">
      <c r="A757">
        <v>72</v>
      </c>
      <c r="B757" t="s">
        <v>1549</v>
      </c>
      <c r="C757" t="s">
        <v>61</v>
      </c>
      <c r="D757" t="s">
        <v>1550</v>
      </c>
      <c r="E757" t="str">
        <f>RIGHT(Таблица2[[#This Row],[Дата рождения]],4)</f>
        <v>1990</v>
      </c>
      <c r="F757">
        <v>27</v>
      </c>
      <c r="G757" t="s">
        <v>63</v>
      </c>
      <c r="H757">
        <v>4059305</v>
      </c>
    </row>
    <row r="758" spans="1:8" x14ac:dyDescent="0.35">
      <c r="A758">
        <v>1214</v>
      </c>
      <c r="B758" t="s">
        <v>1551</v>
      </c>
      <c r="C758" t="s">
        <v>61</v>
      </c>
      <c r="D758" t="s">
        <v>1552</v>
      </c>
      <c r="E758" t="str">
        <f>RIGHT(Таблица2[[#This Row],[Дата рождения]],4)</f>
        <v>1982</v>
      </c>
      <c r="F758">
        <v>35</v>
      </c>
      <c r="G758" t="s">
        <v>63</v>
      </c>
      <c r="H758">
        <v>86240898</v>
      </c>
    </row>
    <row r="759" spans="1:8" x14ac:dyDescent="0.35">
      <c r="A759">
        <v>938</v>
      </c>
      <c r="B759" t="s">
        <v>1553</v>
      </c>
      <c r="C759" t="s">
        <v>61</v>
      </c>
      <c r="D759" t="s">
        <v>1554</v>
      </c>
      <c r="E759" t="str">
        <f>RIGHT(Таблица2[[#This Row],[Дата рождения]],4)</f>
        <v>1993</v>
      </c>
      <c r="F759">
        <v>24</v>
      </c>
      <c r="G759" t="s">
        <v>63</v>
      </c>
      <c r="H759">
        <v>95215036</v>
      </c>
    </row>
    <row r="760" spans="1:8" x14ac:dyDescent="0.35">
      <c r="A760">
        <v>645</v>
      </c>
      <c r="B760" t="s">
        <v>1555</v>
      </c>
      <c r="C760" t="s">
        <v>75</v>
      </c>
      <c r="D760" t="s">
        <v>1556</v>
      </c>
      <c r="E760" t="str">
        <f>RIGHT(Таблица2[[#This Row],[Дата рождения]],4)</f>
        <v>1997</v>
      </c>
      <c r="F760">
        <v>20</v>
      </c>
      <c r="G760" t="s">
        <v>63</v>
      </c>
      <c r="H760">
        <v>1178477</v>
      </c>
    </row>
    <row r="761" spans="1:8" x14ac:dyDescent="0.35">
      <c r="A761">
        <v>323</v>
      </c>
      <c r="B761" t="s">
        <v>1557</v>
      </c>
      <c r="C761" t="s">
        <v>115</v>
      </c>
      <c r="D761" t="s">
        <v>1558</v>
      </c>
      <c r="E761" t="str">
        <f>RIGHT(Таблица2[[#This Row],[Дата рождения]],4)</f>
        <v>1986</v>
      </c>
      <c r="F761">
        <v>31</v>
      </c>
      <c r="G761" t="s">
        <v>63</v>
      </c>
      <c r="H761">
        <v>50466609</v>
      </c>
    </row>
    <row r="762" spans="1:8" x14ac:dyDescent="0.35">
      <c r="A762">
        <v>28</v>
      </c>
      <c r="B762" t="s">
        <v>1559</v>
      </c>
      <c r="C762" t="s">
        <v>61</v>
      </c>
      <c r="D762" t="s">
        <v>1560</v>
      </c>
      <c r="E762" t="str">
        <f>RIGHT(Таблица2[[#This Row],[Дата рождения]],4)</f>
        <v>1982</v>
      </c>
      <c r="F762">
        <v>35</v>
      </c>
      <c r="G762" t="s">
        <v>63</v>
      </c>
      <c r="H762">
        <v>72392409</v>
      </c>
    </row>
    <row r="763" spans="1:8" x14ac:dyDescent="0.35">
      <c r="A763">
        <v>912</v>
      </c>
      <c r="B763" t="s">
        <v>1561</v>
      </c>
      <c r="C763" t="s">
        <v>61</v>
      </c>
      <c r="D763" t="s">
        <v>1058</v>
      </c>
      <c r="E763" t="str">
        <f>RIGHT(Таблица2[[#This Row],[Дата рождения]],4)</f>
        <v>1980</v>
      </c>
      <c r="F763">
        <v>37</v>
      </c>
      <c r="G763" t="s">
        <v>146</v>
      </c>
      <c r="H763">
        <v>51790426</v>
      </c>
    </row>
    <row r="764" spans="1:8" x14ac:dyDescent="0.35">
      <c r="A764">
        <v>512</v>
      </c>
      <c r="B764" t="s">
        <v>1562</v>
      </c>
      <c r="C764" t="s">
        <v>61</v>
      </c>
      <c r="D764" t="s">
        <v>1000</v>
      </c>
      <c r="E764" t="str">
        <f>RIGHT(Таблица2[[#This Row],[Дата рождения]],4)</f>
        <v>1994</v>
      </c>
      <c r="F764">
        <v>24</v>
      </c>
      <c r="G764" t="s">
        <v>63</v>
      </c>
      <c r="H764">
        <v>14659882</v>
      </c>
    </row>
    <row r="765" spans="1:8" x14ac:dyDescent="0.35">
      <c r="A765">
        <v>1706</v>
      </c>
      <c r="B765" t="s">
        <v>1563</v>
      </c>
      <c r="C765" t="s">
        <v>115</v>
      </c>
      <c r="D765" t="s">
        <v>1564</v>
      </c>
      <c r="E765" t="str">
        <f>RIGHT(Таблица2[[#This Row],[Дата рождения]],4)</f>
        <v>1989</v>
      </c>
      <c r="F765">
        <v>28</v>
      </c>
      <c r="G765" t="s">
        <v>79</v>
      </c>
      <c r="H765">
        <v>43687212</v>
      </c>
    </row>
    <row r="766" spans="1:8" x14ac:dyDescent="0.35">
      <c r="A766">
        <v>142</v>
      </c>
      <c r="B766" t="s">
        <v>1565</v>
      </c>
      <c r="C766" t="s">
        <v>75</v>
      </c>
      <c r="D766" t="s">
        <v>1566</v>
      </c>
      <c r="E766" t="str">
        <f>RIGHT(Таблица2[[#This Row],[Дата рождения]],4)</f>
        <v>1986</v>
      </c>
      <c r="F766">
        <v>31</v>
      </c>
      <c r="G766" t="s">
        <v>89</v>
      </c>
      <c r="H766">
        <v>63524652</v>
      </c>
    </row>
    <row r="767" spans="1:8" x14ac:dyDescent="0.35">
      <c r="A767">
        <v>1531</v>
      </c>
      <c r="B767" t="s">
        <v>1567</v>
      </c>
      <c r="C767" t="s">
        <v>61</v>
      </c>
      <c r="D767" t="s">
        <v>957</v>
      </c>
      <c r="E767" t="str">
        <f>RIGHT(Таблица2[[#This Row],[Дата рождения]],4)</f>
        <v>1996</v>
      </c>
      <c r="F767">
        <v>21</v>
      </c>
      <c r="G767" t="s">
        <v>609</v>
      </c>
      <c r="H767">
        <v>60737651</v>
      </c>
    </row>
    <row r="768" spans="1:8" x14ac:dyDescent="0.35">
      <c r="A768">
        <v>606</v>
      </c>
      <c r="B768" t="s">
        <v>1568</v>
      </c>
      <c r="C768" t="s">
        <v>115</v>
      </c>
      <c r="D768" t="s">
        <v>958</v>
      </c>
      <c r="E768" t="str">
        <f>RIGHT(Таблица2[[#This Row],[Дата рождения]],4)</f>
        <v>1988</v>
      </c>
      <c r="F768">
        <v>29</v>
      </c>
      <c r="G768" t="s">
        <v>66</v>
      </c>
      <c r="H768">
        <v>81604984</v>
      </c>
    </row>
    <row r="769" spans="1:8" x14ac:dyDescent="0.35">
      <c r="A769">
        <v>1671</v>
      </c>
      <c r="B769" t="s">
        <v>1569</v>
      </c>
      <c r="C769" t="s">
        <v>61</v>
      </c>
      <c r="D769" t="s">
        <v>1570</v>
      </c>
      <c r="E769" t="str">
        <f>RIGHT(Таблица2[[#This Row],[Дата рождения]],4)</f>
        <v>1978</v>
      </c>
      <c r="F769">
        <v>39</v>
      </c>
      <c r="G769" t="s">
        <v>79</v>
      </c>
      <c r="H769">
        <v>12115035</v>
      </c>
    </row>
    <row r="770" spans="1:8" x14ac:dyDescent="0.35">
      <c r="A770">
        <v>1114</v>
      </c>
      <c r="B770" t="s">
        <v>1312</v>
      </c>
      <c r="C770" t="s">
        <v>75</v>
      </c>
      <c r="D770" t="s">
        <v>1571</v>
      </c>
      <c r="E770" t="str">
        <f>RIGHT(Таблица2[[#This Row],[Дата рождения]],4)</f>
        <v>1991</v>
      </c>
      <c r="F770">
        <v>26</v>
      </c>
      <c r="G770" t="s">
        <v>63</v>
      </c>
      <c r="H770">
        <v>30664672</v>
      </c>
    </row>
    <row r="771" spans="1:8" x14ac:dyDescent="0.35">
      <c r="A771">
        <v>393</v>
      </c>
      <c r="B771" t="s">
        <v>1572</v>
      </c>
      <c r="C771" t="s">
        <v>75</v>
      </c>
      <c r="D771" t="s">
        <v>1573</v>
      </c>
      <c r="E771" t="str">
        <f>RIGHT(Таблица2[[#This Row],[Дата рождения]],4)</f>
        <v>1990</v>
      </c>
      <c r="F771">
        <v>27</v>
      </c>
      <c r="G771" t="s">
        <v>146</v>
      </c>
      <c r="H771">
        <v>23492916</v>
      </c>
    </row>
    <row r="772" spans="1:8" x14ac:dyDescent="0.35">
      <c r="A772">
        <v>781</v>
      </c>
      <c r="B772" t="s">
        <v>1574</v>
      </c>
      <c r="C772" t="s">
        <v>75</v>
      </c>
      <c r="D772" t="s">
        <v>1575</v>
      </c>
      <c r="E772" t="str">
        <f>RIGHT(Таблица2[[#This Row],[Дата рождения]],4)</f>
        <v>1993</v>
      </c>
      <c r="F772">
        <v>24</v>
      </c>
      <c r="G772" t="s">
        <v>63</v>
      </c>
      <c r="H772">
        <v>93214427</v>
      </c>
    </row>
    <row r="773" spans="1:8" x14ac:dyDescent="0.35">
      <c r="A773">
        <v>725</v>
      </c>
      <c r="B773" t="s">
        <v>1576</v>
      </c>
      <c r="C773" t="s">
        <v>75</v>
      </c>
      <c r="D773" t="s">
        <v>1577</v>
      </c>
      <c r="E773" t="str">
        <f>RIGHT(Таблица2[[#This Row],[Дата рождения]],4)</f>
        <v>1981</v>
      </c>
      <c r="F773">
        <v>36</v>
      </c>
      <c r="G773" t="s">
        <v>63</v>
      </c>
      <c r="H773">
        <v>57275347</v>
      </c>
    </row>
    <row r="774" spans="1:8" x14ac:dyDescent="0.35">
      <c r="A774">
        <v>559</v>
      </c>
      <c r="B774" t="s">
        <v>1578</v>
      </c>
      <c r="C774" t="s">
        <v>75</v>
      </c>
      <c r="D774" t="s">
        <v>1579</v>
      </c>
      <c r="E774" t="str">
        <f>RIGHT(Таблица2[[#This Row],[Дата рождения]],4)</f>
        <v>1977</v>
      </c>
      <c r="F774">
        <v>40</v>
      </c>
      <c r="G774" t="s">
        <v>63</v>
      </c>
      <c r="H774">
        <v>95887227</v>
      </c>
    </row>
    <row r="775" spans="1:8" x14ac:dyDescent="0.35">
      <c r="A775">
        <v>1054</v>
      </c>
      <c r="B775" t="s">
        <v>1580</v>
      </c>
      <c r="C775" t="s">
        <v>61</v>
      </c>
      <c r="D775" t="s">
        <v>608</v>
      </c>
      <c r="E775" t="str">
        <f>RIGHT(Таблица2[[#This Row],[Дата рождения]],4)</f>
        <v>1994</v>
      </c>
      <c r="F775">
        <v>23</v>
      </c>
      <c r="G775" t="s">
        <v>63</v>
      </c>
      <c r="H775">
        <v>92592323</v>
      </c>
    </row>
    <row r="776" spans="1:8" x14ac:dyDescent="0.35">
      <c r="A776">
        <v>272</v>
      </c>
      <c r="B776" t="s">
        <v>1581</v>
      </c>
      <c r="C776" t="s">
        <v>61</v>
      </c>
      <c r="D776" t="s">
        <v>1582</v>
      </c>
      <c r="E776" t="str">
        <f>RIGHT(Таблица2[[#This Row],[Дата рождения]],4)</f>
        <v>1990</v>
      </c>
      <c r="F776">
        <v>27</v>
      </c>
      <c r="G776" t="s">
        <v>109</v>
      </c>
      <c r="H776">
        <v>9349472</v>
      </c>
    </row>
    <row r="777" spans="1:8" x14ac:dyDescent="0.35">
      <c r="A777">
        <v>339</v>
      </c>
      <c r="B777" t="s">
        <v>1583</v>
      </c>
      <c r="C777" t="s">
        <v>75</v>
      </c>
      <c r="D777" t="s">
        <v>1584</v>
      </c>
      <c r="E777" t="str">
        <f>RIGHT(Таблица2[[#This Row],[Дата рождения]],4)</f>
        <v>1995</v>
      </c>
      <c r="F777">
        <v>22</v>
      </c>
      <c r="G777" t="s">
        <v>63</v>
      </c>
      <c r="H777">
        <v>86512787</v>
      </c>
    </row>
    <row r="778" spans="1:8" x14ac:dyDescent="0.35">
      <c r="A778">
        <v>858</v>
      </c>
      <c r="B778" t="s">
        <v>1585</v>
      </c>
      <c r="C778" t="s">
        <v>61</v>
      </c>
      <c r="D778" t="s">
        <v>877</v>
      </c>
      <c r="E778" t="str">
        <f>RIGHT(Таблица2[[#This Row],[Дата рождения]],4)</f>
        <v>1993</v>
      </c>
      <c r="F778">
        <v>24</v>
      </c>
      <c r="G778" t="s">
        <v>63</v>
      </c>
      <c r="H778">
        <v>35984285</v>
      </c>
    </row>
    <row r="779" spans="1:8" x14ac:dyDescent="0.35">
      <c r="A779">
        <v>293</v>
      </c>
      <c r="B779" t="s">
        <v>1586</v>
      </c>
      <c r="C779" t="s">
        <v>75</v>
      </c>
      <c r="D779" t="s">
        <v>1587</v>
      </c>
      <c r="E779" t="str">
        <f>RIGHT(Таблица2[[#This Row],[Дата рождения]],4)</f>
        <v>1990</v>
      </c>
      <c r="F779">
        <v>27</v>
      </c>
      <c r="G779" t="s">
        <v>89</v>
      </c>
      <c r="H779">
        <v>25038094</v>
      </c>
    </row>
    <row r="780" spans="1:8" x14ac:dyDescent="0.35">
      <c r="A780">
        <v>821</v>
      </c>
      <c r="B780" t="s">
        <v>1588</v>
      </c>
      <c r="C780" t="s">
        <v>61</v>
      </c>
      <c r="D780" t="s">
        <v>1589</v>
      </c>
      <c r="E780" t="str">
        <f>RIGHT(Таблица2[[#This Row],[Дата рождения]],4)</f>
        <v>1985</v>
      </c>
      <c r="F780">
        <v>32</v>
      </c>
      <c r="G780" t="s">
        <v>63</v>
      </c>
      <c r="H780">
        <v>50237023</v>
      </c>
    </row>
    <row r="781" spans="1:8" x14ac:dyDescent="0.35">
      <c r="A781">
        <v>957</v>
      </c>
      <c r="B781" t="s">
        <v>1590</v>
      </c>
      <c r="C781" t="s">
        <v>75</v>
      </c>
      <c r="D781" t="s">
        <v>1591</v>
      </c>
      <c r="E781" t="str">
        <f>RIGHT(Таблица2[[#This Row],[Дата рождения]],4)</f>
        <v>1999</v>
      </c>
      <c r="F781">
        <v>18</v>
      </c>
      <c r="G781" t="s">
        <v>63</v>
      </c>
      <c r="H781">
        <v>48010957</v>
      </c>
    </row>
    <row r="782" spans="1:8" x14ac:dyDescent="0.35">
      <c r="A782">
        <v>922</v>
      </c>
      <c r="B782" t="s">
        <v>1413</v>
      </c>
      <c r="C782" t="s">
        <v>61</v>
      </c>
      <c r="D782" t="s">
        <v>1414</v>
      </c>
      <c r="E782" t="str">
        <f>RIGHT(Таблица2[[#This Row],[Дата рождения]],4)</f>
        <v>1995</v>
      </c>
      <c r="F782">
        <v>22</v>
      </c>
      <c r="G782" t="s">
        <v>63</v>
      </c>
      <c r="H782">
        <v>46495788</v>
      </c>
    </row>
    <row r="783" spans="1:8" x14ac:dyDescent="0.35">
      <c r="A783">
        <v>566</v>
      </c>
      <c r="B783" t="s">
        <v>1592</v>
      </c>
      <c r="C783" t="s">
        <v>75</v>
      </c>
      <c r="D783" t="s">
        <v>1593</v>
      </c>
      <c r="E783" t="str">
        <f>RIGHT(Таблица2[[#This Row],[Дата рождения]],4)</f>
        <v>1985</v>
      </c>
      <c r="F783">
        <v>32</v>
      </c>
      <c r="G783" t="s">
        <v>146</v>
      </c>
      <c r="H783">
        <v>37685877</v>
      </c>
    </row>
    <row r="784" spans="1:8" x14ac:dyDescent="0.35">
      <c r="A784">
        <v>281</v>
      </c>
      <c r="B784" t="s">
        <v>1594</v>
      </c>
      <c r="C784" t="s">
        <v>61</v>
      </c>
      <c r="D784" t="s">
        <v>1595</v>
      </c>
      <c r="E784" t="str">
        <f>RIGHT(Таблица2[[#This Row],[Дата рождения]],4)</f>
        <v>1983</v>
      </c>
      <c r="F784">
        <v>34</v>
      </c>
      <c r="G784" t="s">
        <v>98</v>
      </c>
      <c r="H784">
        <v>45227100</v>
      </c>
    </row>
    <row r="785" spans="1:8" x14ac:dyDescent="0.35">
      <c r="A785">
        <v>338</v>
      </c>
      <c r="B785" t="s">
        <v>1596</v>
      </c>
      <c r="C785" t="s">
        <v>61</v>
      </c>
      <c r="D785" t="s">
        <v>1597</v>
      </c>
      <c r="E785" t="str">
        <f>RIGHT(Таблица2[[#This Row],[Дата рождения]],4)</f>
        <v>1994</v>
      </c>
      <c r="F785">
        <v>24</v>
      </c>
      <c r="G785" t="s">
        <v>63</v>
      </c>
      <c r="H785">
        <v>16994125</v>
      </c>
    </row>
    <row r="786" spans="1:8" x14ac:dyDescent="0.35">
      <c r="A786">
        <v>1144</v>
      </c>
      <c r="B786" t="s">
        <v>1598</v>
      </c>
      <c r="C786" t="s">
        <v>61</v>
      </c>
      <c r="D786" t="s">
        <v>1599</v>
      </c>
      <c r="E786" t="str">
        <f>RIGHT(Таблица2[[#This Row],[Дата рождения]],4)</f>
        <v>1990</v>
      </c>
      <c r="F786">
        <v>27</v>
      </c>
      <c r="G786" t="s">
        <v>63</v>
      </c>
      <c r="H786">
        <v>50126325</v>
      </c>
    </row>
    <row r="787" spans="1:8" x14ac:dyDescent="0.35">
      <c r="A787">
        <v>859</v>
      </c>
      <c r="B787" t="s">
        <v>1600</v>
      </c>
      <c r="C787" t="s">
        <v>61</v>
      </c>
      <c r="D787" t="s">
        <v>1303</v>
      </c>
      <c r="E787" t="str">
        <f>RIGHT(Таблица2[[#This Row],[Дата рождения]],4)</f>
        <v>1993</v>
      </c>
      <c r="F787">
        <v>24</v>
      </c>
      <c r="G787" t="s">
        <v>63</v>
      </c>
      <c r="H787">
        <v>99700467</v>
      </c>
    </row>
    <row r="788" spans="1:8" x14ac:dyDescent="0.35">
      <c r="A788">
        <v>1048</v>
      </c>
      <c r="B788" t="s">
        <v>1601</v>
      </c>
      <c r="C788" t="s">
        <v>61</v>
      </c>
      <c r="D788" t="s">
        <v>1602</v>
      </c>
      <c r="E788" t="str">
        <f>RIGHT(Таблица2[[#This Row],[Дата рождения]],4)</f>
        <v>1994</v>
      </c>
      <c r="F788">
        <v>23</v>
      </c>
      <c r="G788" t="s">
        <v>63</v>
      </c>
      <c r="H788">
        <v>4182031</v>
      </c>
    </row>
    <row r="789" spans="1:8" x14ac:dyDescent="0.35">
      <c r="A789">
        <v>1788</v>
      </c>
      <c r="B789" t="s">
        <v>1603</v>
      </c>
      <c r="C789" t="s">
        <v>75</v>
      </c>
      <c r="D789" t="s">
        <v>1604</v>
      </c>
      <c r="E789" t="str">
        <f>RIGHT(Таблица2[[#This Row],[Дата рождения]],4)</f>
        <v>1996</v>
      </c>
      <c r="F789">
        <v>21</v>
      </c>
      <c r="G789" t="s">
        <v>63</v>
      </c>
      <c r="H789">
        <v>88795653</v>
      </c>
    </row>
    <row r="790" spans="1:8" x14ac:dyDescent="0.35">
      <c r="A790">
        <v>25</v>
      </c>
      <c r="B790" t="s">
        <v>1605</v>
      </c>
      <c r="C790" t="s">
        <v>75</v>
      </c>
      <c r="D790" t="s">
        <v>1606</v>
      </c>
      <c r="E790" t="str">
        <f>RIGHT(Таблица2[[#This Row],[Дата рождения]],4)</f>
        <v>1986</v>
      </c>
      <c r="F790">
        <v>31</v>
      </c>
      <c r="G790" t="s">
        <v>63</v>
      </c>
      <c r="H790">
        <v>67740724</v>
      </c>
    </row>
    <row r="791" spans="1:8" x14ac:dyDescent="0.35">
      <c r="A791">
        <v>1507</v>
      </c>
      <c r="B791" t="s">
        <v>1607</v>
      </c>
      <c r="C791" t="s">
        <v>61</v>
      </c>
      <c r="D791" t="s">
        <v>1608</v>
      </c>
      <c r="E791" t="str">
        <f>RIGHT(Таблица2[[#This Row],[Дата рождения]],4)</f>
        <v>1997</v>
      </c>
      <c r="F791">
        <v>20</v>
      </c>
      <c r="G791" t="s">
        <v>63</v>
      </c>
      <c r="H791">
        <v>10966201</v>
      </c>
    </row>
    <row r="792" spans="1:8" x14ac:dyDescent="0.35">
      <c r="A792">
        <v>1269</v>
      </c>
      <c r="B792" t="s">
        <v>1609</v>
      </c>
      <c r="C792" t="s">
        <v>75</v>
      </c>
      <c r="D792" t="s">
        <v>1402</v>
      </c>
      <c r="E792" t="str">
        <f>RIGHT(Таблица2[[#This Row],[Дата рождения]],4)</f>
        <v>1988</v>
      </c>
      <c r="F792">
        <v>29</v>
      </c>
      <c r="G792" t="s">
        <v>63</v>
      </c>
      <c r="H792">
        <v>38787444</v>
      </c>
    </row>
    <row r="793" spans="1:8" x14ac:dyDescent="0.35">
      <c r="A793">
        <v>96</v>
      </c>
      <c r="B793" t="s">
        <v>1610</v>
      </c>
      <c r="C793" t="s">
        <v>75</v>
      </c>
      <c r="D793" t="s">
        <v>1611</v>
      </c>
      <c r="E793" t="str">
        <f>RIGHT(Таблица2[[#This Row],[Дата рождения]],4)</f>
        <v>1998</v>
      </c>
      <c r="F793">
        <v>19</v>
      </c>
      <c r="G793" t="s">
        <v>229</v>
      </c>
      <c r="H793">
        <v>37881472</v>
      </c>
    </row>
    <row r="794" spans="1:8" x14ac:dyDescent="0.35">
      <c r="A794">
        <v>749</v>
      </c>
      <c r="B794" t="s">
        <v>1612</v>
      </c>
      <c r="C794" t="s">
        <v>61</v>
      </c>
      <c r="D794" t="s">
        <v>1613</v>
      </c>
      <c r="E794" t="str">
        <f>RIGHT(Таблица2[[#This Row],[Дата рождения]],4)</f>
        <v>1991</v>
      </c>
      <c r="F794">
        <v>26</v>
      </c>
      <c r="G794" t="s">
        <v>63</v>
      </c>
      <c r="H794">
        <v>86808076</v>
      </c>
    </row>
    <row r="795" spans="1:8" x14ac:dyDescent="0.35">
      <c r="A795">
        <v>1675</v>
      </c>
      <c r="B795" t="s">
        <v>1614</v>
      </c>
      <c r="C795" t="s">
        <v>61</v>
      </c>
      <c r="D795" t="s">
        <v>1615</v>
      </c>
      <c r="E795" t="str">
        <f>RIGHT(Таблица2[[#This Row],[Дата рождения]],4)</f>
        <v>1995</v>
      </c>
      <c r="F795">
        <v>22</v>
      </c>
      <c r="G795" t="s">
        <v>63</v>
      </c>
      <c r="H795">
        <v>1991092</v>
      </c>
    </row>
    <row r="796" spans="1:8" x14ac:dyDescent="0.35">
      <c r="A796">
        <v>387</v>
      </c>
      <c r="B796" t="s">
        <v>1616</v>
      </c>
      <c r="C796" t="s">
        <v>75</v>
      </c>
      <c r="D796" t="s">
        <v>1617</v>
      </c>
      <c r="E796" t="str">
        <f>RIGHT(Таблица2[[#This Row],[Дата рождения]],4)</f>
        <v>1986</v>
      </c>
      <c r="F796">
        <v>31</v>
      </c>
      <c r="G796" t="s">
        <v>79</v>
      </c>
      <c r="H796">
        <v>61506622</v>
      </c>
    </row>
    <row r="797" spans="1:8" x14ac:dyDescent="0.35">
      <c r="A797">
        <v>5</v>
      </c>
      <c r="B797" t="s">
        <v>1618</v>
      </c>
      <c r="C797" t="s">
        <v>75</v>
      </c>
      <c r="D797" t="s">
        <v>1619</v>
      </c>
      <c r="E797" t="str">
        <f>RIGHT(Таблица2[[#This Row],[Дата рождения]],4)</f>
        <v>1985</v>
      </c>
      <c r="F797">
        <v>32</v>
      </c>
      <c r="G797" t="s">
        <v>63</v>
      </c>
      <c r="H797">
        <v>21604667</v>
      </c>
    </row>
    <row r="798" spans="1:8" x14ac:dyDescent="0.35">
      <c r="A798">
        <v>1004</v>
      </c>
      <c r="B798" t="s">
        <v>1620</v>
      </c>
      <c r="C798" t="s">
        <v>61</v>
      </c>
      <c r="D798" t="s">
        <v>554</v>
      </c>
      <c r="E798" t="str">
        <f>RIGHT(Таблица2[[#This Row],[Дата рождения]],4)</f>
        <v>1985</v>
      </c>
      <c r="F798">
        <v>33</v>
      </c>
      <c r="G798" t="s">
        <v>146</v>
      </c>
      <c r="H798">
        <v>35580079</v>
      </c>
    </row>
    <row r="799" spans="1:8" x14ac:dyDescent="0.35">
      <c r="A799">
        <v>1120</v>
      </c>
      <c r="B799" t="s">
        <v>1621</v>
      </c>
      <c r="C799" t="s">
        <v>115</v>
      </c>
      <c r="D799" t="s">
        <v>1622</v>
      </c>
      <c r="E799" t="str">
        <f>RIGHT(Таблица2[[#This Row],[Дата рождения]],4)</f>
        <v>1994</v>
      </c>
      <c r="F799">
        <v>23</v>
      </c>
      <c r="G799" t="s">
        <v>63</v>
      </c>
      <c r="H799">
        <v>38905366</v>
      </c>
    </row>
    <row r="800" spans="1:8" x14ac:dyDescent="0.35">
      <c r="A800">
        <v>1010</v>
      </c>
      <c r="B800" t="s">
        <v>1623</v>
      </c>
      <c r="C800" t="s">
        <v>61</v>
      </c>
      <c r="D800" t="s">
        <v>1624</v>
      </c>
      <c r="E800" t="str">
        <f>RIGHT(Таблица2[[#This Row],[Дата рождения]],4)</f>
        <v>1978</v>
      </c>
      <c r="F800">
        <v>39</v>
      </c>
      <c r="G800" t="s">
        <v>89</v>
      </c>
      <c r="H800">
        <v>63378872</v>
      </c>
    </row>
    <row r="801" spans="1:8" x14ac:dyDescent="0.35">
      <c r="A801">
        <v>391</v>
      </c>
      <c r="B801" t="s">
        <v>1625</v>
      </c>
      <c r="C801" t="s">
        <v>75</v>
      </c>
      <c r="D801" t="s">
        <v>1626</v>
      </c>
      <c r="E801" t="str">
        <f>RIGHT(Таблица2[[#This Row],[Дата рождения]],4)</f>
        <v>1994</v>
      </c>
      <c r="F801">
        <v>23</v>
      </c>
      <c r="G801" t="s">
        <v>63</v>
      </c>
      <c r="H801">
        <v>9911265</v>
      </c>
    </row>
    <row r="802" spans="1:8" x14ac:dyDescent="0.35">
      <c r="A802">
        <v>1744</v>
      </c>
      <c r="B802" t="s">
        <v>1627</v>
      </c>
      <c r="C802" t="s">
        <v>75</v>
      </c>
      <c r="D802" t="s">
        <v>1628</v>
      </c>
      <c r="E802" t="str">
        <f>RIGHT(Таблица2[[#This Row],[Дата рождения]],4)</f>
        <v>1987</v>
      </c>
      <c r="F802">
        <v>30</v>
      </c>
      <c r="G802" t="s">
        <v>63</v>
      </c>
      <c r="H802">
        <v>15733752</v>
      </c>
    </row>
    <row r="803" spans="1:8" x14ac:dyDescent="0.35">
      <c r="A803">
        <v>742</v>
      </c>
      <c r="B803" t="s">
        <v>1629</v>
      </c>
      <c r="C803" t="s">
        <v>75</v>
      </c>
      <c r="D803" t="s">
        <v>1630</v>
      </c>
      <c r="E803" t="str">
        <f>RIGHT(Таблица2[[#This Row],[Дата рождения]],4)</f>
        <v>1998</v>
      </c>
      <c r="F803">
        <v>19</v>
      </c>
      <c r="G803" t="s">
        <v>63</v>
      </c>
      <c r="H803">
        <v>94207022</v>
      </c>
    </row>
    <row r="804" spans="1:8" x14ac:dyDescent="0.35">
      <c r="A804">
        <v>1204</v>
      </c>
      <c r="B804" t="s">
        <v>1631</v>
      </c>
      <c r="C804" t="s">
        <v>75</v>
      </c>
      <c r="D804" t="s">
        <v>1123</v>
      </c>
      <c r="E804" t="str">
        <f>RIGHT(Таблица2[[#This Row],[Дата рождения]],4)</f>
        <v>1982</v>
      </c>
      <c r="F804">
        <v>35</v>
      </c>
      <c r="G804" t="s">
        <v>79</v>
      </c>
      <c r="H804">
        <v>96439649</v>
      </c>
    </row>
    <row r="805" spans="1:8" x14ac:dyDescent="0.35">
      <c r="A805">
        <v>1221</v>
      </c>
      <c r="B805" t="s">
        <v>1632</v>
      </c>
      <c r="C805" t="s">
        <v>61</v>
      </c>
      <c r="D805" t="s">
        <v>1633</v>
      </c>
      <c r="E805" t="str">
        <f>RIGHT(Таблица2[[#This Row],[Дата рождения]],4)</f>
        <v>1971</v>
      </c>
      <c r="F805">
        <v>46</v>
      </c>
      <c r="G805" t="s">
        <v>63</v>
      </c>
      <c r="H805">
        <v>2469903</v>
      </c>
    </row>
    <row r="806" spans="1:8" x14ac:dyDescent="0.35">
      <c r="A806">
        <v>408</v>
      </c>
      <c r="B806" t="s">
        <v>1634</v>
      </c>
      <c r="C806" t="s">
        <v>61</v>
      </c>
      <c r="D806" t="s">
        <v>1635</v>
      </c>
      <c r="E806" t="str">
        <f>RIGHT(Таблица2[[#This Row],[Дата рождения]],4)</f>
        <v>1990</v>
      </c>
      <c r="F806">
        <v>27</v>
      </c>
      <c r="G806" t="s">
        <v>63</v>
      </c>
      <c r="H806">
        <v>92506700</v>
      </c>
    </row>
    <row r="807" spans="1:8" x14ac:dyDescent="0.35">
      <c r="A807">
        <v>1165</v>
      </c>
      <c r="B807" t="s">
        <v>1636</v>
      </c>
      <c r="C807" t="s">
        <v>61</v>
      </c>
      <c r="D807" t="s">
        <v>1637</v>
      </c>
      <c r="E807" t="str">
        <f>RIGHT(Таблица2[[#This Row],[Дата рождения]],4)</f>
        <v>1980</v>
      </c>
      <c r="F807">
        <v>37</v>
      </c>
      <c r="G807" t="s">
        <v>609</v>
      </c>
      <c r="H807">
        <v>12803461</v>
      </c>
    </row>
    <row r="808" spans="1:8" x14ac:dyDescent="0.35">
      <c r="A808">
        <v>210</v>
      </c>
      <c r="B808" t="s">
        <v>1638</v>
      </c>
      <c r="C808" t="s">
        <v>75</v>
      </c>
      <c r="D808" t="s">
        <v>1639</v>
      </c>
      <c r="E808" t="str">
        <f>RIGHT(Таблица2[[#This Row],[Дата рождения]],4)</f>
        <v>1986</v>
      </c>
      <c r="F808">
        <v>31</v>
      </c>
      <c r="G808" t="s">
        <v>63</v>
      </c>
      <c r="H808">
        <v>73518440</v>
      </c>
    </row>
    <row r="809" spans="1:8" x14ac:dyDescent="0.35">
      <c r="A809">
        <v>346</v>
      </c>
      <c r="B809" t="s">
        <v>1640</v>
      </c>
      <c r="C809" t="s">
        <v>61</v>
      </c>
      <c r="D809" t="s">
        <v>1641</v>
      </c>
      <c r="E809" t="str">
        <f>RIGHT(Таблица2[[#This Row],[Дата рождения]],4)</f>
        <v>1976</v>
      </c>
      <c r="F809">
        <v>41</v>
      </c>
      <c r="G809" t="s">
        <v>79</v>
      </c>
      <c r="H809">
        <v>41649543</v>
      </c>
    </row>
    <row r="810" spans="1:8" x14ac:dyDescent="0.35">
      <c r="A810">
        <v>748</v>
      </c>
      <c r="B810" t="s">
        <v>1642</v>
      </c>
      <c r="C810" t="s">
        <v>75</v>
      </c>
      <c r="D810" t="s">
        <v>1554</v>
      </c>
      <c r="E810" t="str">
        <f>RIGHT(Таблица2[[#This Row],[Дата рождения]],4)</f>
        <v>1993</v>
      </c>
      <c r="F810">
        <v>24</v>
      </c>
      <c r="G810" t="s">
        <v>63</v>
      </c>
      <c r="H810">
        <v>51910515</v>
      </c>
    </row>
    <row r="811" spans="1:8" x14ac:dyDescent="0.35">
      <c r="A811">
        <v>616</v>
      </c>
      <c r="B811" t="s">
        <v>1643</v>
      </c>
      <c r="C811" t="s">
        <v>61</v>
      </c>
      <c r="D811" t="s">
        <v>1644</v>
      </c>
      <c r="E811" t="str">
        <f>RIGHT(Таблица2[[#This Row],[Дата рождения]],4)</f>
        <v>1989</v>
      </c>
      <c r="F811">
        <v>28</v>
      </c>
      <c r="G811" t="s">
        <v>79</v>
      </c>
      <c r="H811">
        <v>12780312</v>
      </c>
    </row>
    <row r="812" spans="1:8" x14ac:dyDescent="0.35">
      <c r="A812">
        <v>1141</v>
      </c>
      <c r="B812" t="s">
        <v>1645</v>
      </c>
      <c r="C812" t="s">
        <v>75</v>
      </c>
      <c r="D812" t="s">
        <v>1646</v>
      </c>
      <c r="E812" t="str">
        <f>RIGHT(Таблица2[[#This Row],[Дата рождения]],4)</f>
        <v>1978</v>
      </c>
      <c r="F812">
        <v>39</v>
      </c>
      <c r="G812" t="s">
        <v>63</v>
      </c>
      <c r="H812">
        <v>88400078</v>
      </c>
    </row>
    <row r="813" spans="1:8" x14ac:dyDescent="0.35">
      <c r="A813">
        <v>1249</v>
      </c>
      <c r="B813" t="s">
        <v>1647</v>
      </c>
      <c r="C813" t="s">
        <v>75</v>
      </c>
      <c r="D813" t="s">
        <v>1648</v>
      </c>
      <c r="E813" t="str">
        <f>RIGHT(Таблица2[[#This Row],[Дата рождения]],4)</f>
        <v>1982</v>
      </c>
      <c r="F813">
        <v>35</v>
      </c>
      <c r="G813" t="s">
        <v>63</v>
      </c>
      <c r="H813">
        <v>96548964</v>
      </c>
    </row>
    <row r="814" spans="1:8" x14ac:dyDescent="0.35">
      <c r="A814">
        <v>93</v>
      </c>
      <c r="B814" t="s">
        <v>1649</v>
      </c>
      <c r="C814" t="s">
        <v>61</v>
      </c>
      <c r="D814" t="s">
        <v>974</v>
      </c>
      <c r="E814" t="str">
        <f>RIGHT(Таблица2[[#This Row],[Дата рождения]],4)</f>
        <v>1979</v>
      </c>
      <c r="F814">
        <v>38</v>
      </c>
      <c r="G814" t="s">
        <v>63</v>
      </c>
      <c r="H814">
        <v>55223129</v>
      </c>
    </row>
    <row r="815" spans="1:8" x14ac:dyDescent="0.35">
      <c r="A815">
        <v>353</v>
      </c>
      <c r="B815" t="s">
        <v>1650</v>
      </c>
      <c r="C815" t="s">
        <v>75</v>
      </c>
      <c r="D815" t="s">
        <v>1651</v>
      </c>
      <c r="E815" t="str">
        <f>RIGHT(Таблица2[[#This Row],[Дата рождения]],4)</f>
        <v>1995</v>
      </c>
      <c r="F815">
        <v>22</v>
      </c>
      <c r="G815" t="s">
        <v>63</v>
      </c>
      <c r="H815">
        <v>18888661</v>
      </c>
    </row>
    <row r="816" spans="1:8" x14ac:dyDescent="0.35">
      <c r="A816">
        <v>1328</v>
      </c>
      <c r="B816" t="s">
        <v>1652</v>
      </c>
      <c r="C816" t="s">
        <v>61</v>
      </c>
      <c r="D816" t="s">
        <v>1653</v>
      </c>
      <c r="E816" t="str">
        <f>RIGHT(Таблица2[[#This Row],[Дата рождения]],4)</f>
        <v>1987</v>
      </c>
      <c r="F816">
        <v>30</v>
      </c>
      <c r="G816" t="s">
        <v>63</v>
      </c>
      <c r="H816">
        <v>37976217</v>
      </c>
    </row>
    <row r="817" spans="1:8" x14ac:dyDescent="0.35">
      <c r="A817">
        <v>464</v>
      </c>
      <c r="B817" t="s">
        <v>1654</v>
      </c>
      <c r="C817" t="s">
        <v>61</v>
      </c>
      <c r="D817" t="s">
        <v>102</v>
      </c>
      <c r="E817" t="str">
        <f>RIGHT(Таблица2[[#This Row],[Дата рождения]],4)</f>
        <v>1998</v>
      </c>
      <c r="F817">
        <v>19</v>
      </c>
      <c r="G817" t="s">
        <v>63</v>
      </c>
      <c r="H817">
        <v>78795855</v>
      </c>
    </row>
    <row r="818" spans="1:8" x14ac:dyDescent="0.35">
      <c r="A818">
        <v>286</v>
      </c>
      <c r="B818" t="s">
        <v>1655</v>
      </c>
      <c r="C818" t="s">
        <v>75</v>
      </c>
      <c r="D818" t="s">
        <v>1656</v>
      </c>
      <c r="E818" t="str">
        <f>RIGHT(Таблица2[[#This Row],[Дата рождения]],4)</f>
        <v>1978</v>
      </c>
      <c r="F818">
        <v>39</v>
      </c>
      <c r="G818" t="s">
        <v>63</v>
      </c>
      <c r="H818">
        <v>51933291</v>
      </c>
    </row>
    <row r="819" spans="1:8" x14ac:dyDescent="0.35">
      <c r="A819">
        <v>1349</v>
      </c>
      <c r="B819" t="s">
        <v>1657</v>
      </c>
      <c r="C819" t="s">
        <v>61</v>
      </c>
      <c r="D819" t="s">
        <v>1117</v>
      </c>
      <c r="E819" t="str">
        <f>RIGHT(Таблица2[[#This Row],[Дата рождения]],4)</f>
        <v>1994</v>
      </c>
      <c r="F819">
        <v>23</v>
      </c>
      <c r="G819" t="s">
        <v>98</v>
      </c>
      <c r="H819">
        <v>9631411</v>
      </c>
    </row>
    <row r="820" spans="1:8" x14ac:dyDescent="0.35">
      <c r="A820">
        <v>220</v>
      </c>
      <c r="B820" t="s">
        <v>1658</v>
      </c>
      <c r="C820" t="s">
        <v>61</v>
      </c>
      <c r="D820" t="s">
        <v>1659</v>
      </c>
      <c r="E820" t="str">
        <f>RIGHT(Таблица2[[#This Row],[Дата рождения]],4)</f>
        <v>1987</v>
      </c>
      <c r="F820">
        <v>30</v>
      </c>
      <c r="G820" t="s">
        <v>63</v>
      </c>
      <c r="H820">
        <v>3084347</v>
      </c>
    </row>
    <row r="821" spans="1:8" x14ac:dyDescent="0.35">
      <c r="A821">
        <v>677</v>
      </c>
      <c r="B821" t="s">
        <v>1660</v>
      </c>
      <c r="C821" t="s">
        <v>61</v>
      </c>
      <c r="D821" t="s">
        <v>164</v>
      </c>
      <c r="E821" t="str">
        <f>RIGHT(Таблица2[[#This Row],[Дата рождения]],4)</f>
        <v>1992</v>
      </c>
      <c r="F821">
        <v>25</v>
      </c>
      <c r="G821" t="s">
        <v>708</v>
      </c>
      <c r="H821">
        <v>7640255</v>
      </c>
    </row>
    <row r="822" spans="1:8" x14ac:dyDescent="0.35">
      <c r="A822">
        <v>493</v>
      </c>
      <c r="B822" t="s">
        <v>1661</v>
      </c>
      <c r="C822" t="s">
        <v>75</v>
      </c>
      <c r="D822" t="s">
        <v>1662</v>
      </c>
      <c r="E822" t="str">
        <f>RIGHT(Таблица2[[#This Row],[Дата рождения]],4)</f>
        <v>1994</v>
      </c>
      <c r="F822">
        <v>23</v>
      </c>
      <c r="G822" t="s">
        <v>63</v>
      </c>
      <c r="H822">
        <v>31643329</v>
      </c>
    </row>
    <row r="823" spans="1:8" x14ac:dyDescent="0.35">
      <c r="A823">
        <v>398</v>
      </c>
      <c r="B823" t="s">
        <v>1663</v>
      </c>
      <c r="C823" t="s">
        <v>61</v>
      </c>
      <c r="D823" t="s">
        <v>1664</v>
      </c>
      <c r="E823" t="str">
        <f>RIGHT(Таблица2[[#This Row],[Дата рождения]],4)</f>
        <v>1982</v>
      </c>
      <c r="F823">
        <v>35</v>
      </c>
      <c r="G823" t="s">
        <v>63</v>
      </c>
      <c r="H823">
        <v>26255170</v>
      </c>
    </row>
    <row r="824" spans="1:8" x14ac:dyDescent="0.35">
      <c r="A824">
        <v>327</v>
      </c>
      <c r="B824" t="s">
        <v>1665</v>
      </c>
      <c r="C824" t="s">
        <v>61</v>
      </c>
      <c r="D824" t="s">
        <v>1666</v>
      </c>
      <c r="E824" t="str">
        <f>RIGHT(Таблица2[[#This Row],[Дата рождения]],4)</f>
        <v>1994</v>
      </c>
      <c r="F824">
        <v>23</v>
      </c>
      <c r="G824" t="s">
        <v>63</v>
      </c>
      <c r="H824">
        <v>81880653</v>
      </c>
    </row>
    <row r="825" spans="1:8" x14ac:dyDescent="0.35">
      <c r="A825">
        <v>1732</v>
      </c>
      <c r="B825" t="s">
        <v>1667</v>
      </c>
      <c r="C825" t="s">
        <v>75</v>
      </c>
      <c r="D825" t="s">
        <v>1668</v>
      </c>
      <c r="E825" t="str">
        <f>RIGHT(Таблица2[[#This Row],[Дата рождения]],4)</f>
        <v>1991</v>
      </c>
      <c r="F825">
        <v>26</v>
      </c>
      <c r="G825" t="s">
        <v>63</v>
      </c>
      <c r="H825">
        <v>63765102</v>
      </c>
    </row>
    <row r="826" spans="1:8" x14ac:dyDescent="0.35">
      <c r="A826">
        <v>698</v>
      </c>
      <c r="B826" t="s">
        <v>1669</v>
      </c>
      <c r="C826" t="s">
        <v>75</v>
      </c>
      <c r="D826" t="s">
        <v>1670</v>
      </c>
      <c r="E826" t="str">
        <f>RIGHT(Таблица2[[#This Row],[Дата рождения]],4)</f>
        <v>1989</v>
      </c>
      <c r="F826">
        <v>28</v>
      </c>
      <c r="G826" t="s">
        <v>63</v>
      </c>
      <c r="H826">
        <v>69697763</v>
      </c>
    </row>
    <row r="827" spans="1:8" x14ac:dyDescent="0.35">
      <c r="A827">
        <v>794</v>
      </c>
      <c r="B827" t="s">
        <v>1671</v>
      </c>
      <c r="C827" t="s">
        <v>61</v>
      </c>
      <c r="D827" t="s">
        <v>1175</v>
      </c>
      <c r="E827" t="str">
        <f>RIGHT(Таблица2[[#This Row],[Дата рождения]],4)</f>
        <v>1997</v>
      </c>
      <c r="F827">
        <v>21</v>
      </c>
      <c r="G827" t="s">
        <v>63</v>
      </c>
      <c r="H827">
        <v>7631358</v>
      </c>
    </row>
    <row r="828" spans="1:8" x14ac:dyDescent="0.35">
      <c r="A828">
        <v>1686</v>
      </c>
      <c r="B828" t="s">
        <v>1672</v>
      </c>
      <c r="C828" t="s">
        <v>61</v>
      </c>
      <c r="D828" t="s">
        <v>1673</v>
      </c>
      <c r="E828" t="str">
        <f>RIGHT(Таблица2[[#This Row],[Дата рождения]],4)</f>
        <v>1986</v>
      </c>
      <c r="F828">
        <v>32</v>
      </c>
      <c r="G828" t="s">
        <v>109</v>
      </c>
      <c r="H828">
        <v>49848853</v>
      </c>
    </row>
    <row r="829" spans="1:8" x14ac:dyDescent="0.35">
      <c r="A829">
        <v>836</v>
      </c>
      <c r="B829" t="s">
        <v>1674</v>
      </c>
      <c r="C829" t="s">
        <v>75</v>
      </c>
      <c r="D829" t="s">
        <v>1675</v>
      </c>
      <c r="E829" t="str">
        <f>RIGHT(Таблица2[[#This Row],[Дата рождения]],4)</f>
        <v>1986</v>
      </c>
      <c r="F829">
        <v>31</v>
      </c>
      <c r="G829" t="s">
        <v>63</v>
      </c>
      <c r="H829">
        <v>23609178</v>
      </c>
    </row>
    <row r="830" spans="1:8" x14ac:dyDescent="0.35">
      <c r="A830">
        <v>613</v>
      </c>
      <c r="B830" t="s">
        <v>1676</v>
      </c>
      <c r="C830" t="s">
        <v>75</v>
      </c>
      <c r="D830" t="s">
        <v>1359</v>
      </c>
      <c r="E830" t="str">
        <f>RIGHT(Таблица2[[#This Row],[Дата рождения]],4)</f>
        <v>1987</v>
      </c>
      <c r="F830">
        <v>30</v>
      </c>
      <c r="G830" t="s">
        <v>89</v>
      </c>
      <c r="H830">
        <v>1396545</v>
      </c>
    </row>
    <row r="831" spans="1:8" x14ac:dyDescent="0.35">
      <c r="A831">
        <v>654</v>
      </c>
      <c r="B831" t="s">
        <v>1677</v>
      </c>
      <c r="C831" t="s">
        <v>61</v>
      </c>
      <c r="D831" t="s">
        <v>1597</v>
      </c>
      <c r="E831" t="str">
        <f>RIGHT(Таблица2[[#This Row],[Дата рождения]],4)</f>
        <v>1994</v>
      </c>
      <c r="F831">
        <v>24</v>
      </c>
      <c r="G831" t="s">
        <v>63</v>
      </c>
      <c r="H831">
        <v>51152763</v>
      </c>
    </row>
    <row r="832" spans="1:8" x14ac:dyDescent="0.35">
      <c r="A832">
        <v>386</v>
      </c>
      <c r="B832" t="s">
        <v>1678</v>
      </c>
      <c r="C832" t="s">
        <v>61</v>
      </c>
      <c r="D832" t="s">
        <v>1679</v>
      </c>
      <c r="E832" t="str">
        <f>RIGHT(Таблица2[[#This Row],[Дата рождения]],4)</f>
        <v>1979</v>
      </c>
      <c r="F832">
        <v>38</v>
      </c>
      <c r="G832" t="s">
        <v>109</v>
      </c>
      <c r="H832">
        <v>73324612</v>
      </c>
    </row>
    <row r="833" spans="1:8" x14ac:dyDescent="0.35">
      <c r="A833">
        <v>415</v>
      </c>
      <c r="B833" t="s">
        <v>1680</v>
      </c>
      <c r="C833" t="s">
        <v>75</v>
      </c>
      <c r="D833" t="s">
        <v>1681</v>
      </c>
      <c r="E833" t="str">
        <f>RIGHT(Таблица2[[#This Row],[Дата рождения]],4)</f>
        <v>1990</v>
      </c>
      <c r="F833">
        <v>27</v>
      </c>
      <c r="G833" t="s">
        <v>89</v>
      </c>
      <c r="H833">
        <v>14808474</v>
      </c>
    </row>
    <row r="834" spans="1:8" x14ac:dyDescent="0.35">
      <c r="A834">
        <v>1168</v>
      </c>
      <c r="B834" t="s">
        <v>1682</v>
      </c>
      <c r="C834" t="s">
        <v>75</v>
      </c>
      <c r="D834" t="s">
        <v>1683</v>
      </c>
      <c r="E834" t="str">
        <f>RIGHT(Таблица2[[#This Row],[Дата рождения]],4)</f>
        <v>1979</v>
      </c>
      <c r="F834">
        <v>38</v>
      </c>
      <c r="G834" t="s">
        <v>63</v>
      </c>
      <c r="H834">
        <v>25110890</v>
      </c>
    </row>
    <row r="835" spans="1:8" x14ac:dyDescent="0.35">
      <c r="A835">
        <v>1228</v>
      </c>
      <c r="B835" t="s">
        <v>1684</v>
      </c>
      <c r="C835" t="s">
        <v>115</v>
      </c>
      <c r="D835" t="s">
        <v>1685</v>
      </c>
      <c r="E835" t="str">
        <f>RIGHT(Таблица2[[#This Row],[Дата рождения]],4)</f>
        <v>1997</v>
      </c>
      <c r="F835">
        <v>20</v>
      </c>
      <c r="G835" t="s">
        <v>63</v>
      </c>
      <c r="H835">
        <v>6747230</v>
      </c>
    </row>
    <row r="836" spans="1:8" x14ac:dyDescent="0.35">
      <c r="A836">
        <v>845</v>
      </c>
      <c r="B836" t="s">
        <v>1686</v>
      </c>
      <c r="C836" t="s">
        <v>61</v>
      </c>
      <c r="D836" t="s">
        <v>1687</v>
      </c>
      <c r="E836" t="str">
        <f>RIGHT(Таблица2[[#This Row],[Дата рождения]],4)</f>
        <v>1996</v>
      </c>
      <c r="F836">
        <v>22</v>
      </c>
      <c r="G836" t="s">
        <v>63</v>
      </c>
      <c r="H836">
        <v>82463441</v>
      </c>
    </row>
    <row r="837" spans="1:8" x14ac:dyDescent="0.35">
      <c r="A837">
        <v>1017</v>
      </c>
      <c r="B837" t="s">
        <v>1688</v>
      </c>
      <c r="C837" t="s">
        <v>61</v>
      </c>
      <c r="D837" t="s">
        <v>1689</v>
      </c>
      <c r="E837" t="str">
        <f>RIGHT(Таблица2[[#This Row],[Дата рождения]],4)</f>
        <v>1990</v>
      </c>
      <c r="F837">
        <v>28</v>
      </c>
      <c r="G837" t="s">
        <v>109</v>
      </c>
      <c r="H837">
        <v>94693832</v>
      </c>
    </row>
    <row r="838" spans="1:8" x14ac:dyDescent="0.35">
      <c r="A838">
        <v>758</v>
      </c>
      <c r="B838" t="s">
        <v>1690</v>
      </c>
      <c r="C838" t="s">
        <v>115</v>
      </c>
      <c r="D838" t="s">
        <v>1691</v>
      </c>
      <c r="E838" t="str">
        <f>RIGHT(Таблица2[[#This Row],[Дата рождения]],4)</f>
        <v>1975</v>
      </c>
      <c r="F838">
        <v>42</v>
      </c>
      <c r="G838" t="s">
        <v>63</v>
      </c>
      <c r="H838">
        <v>32804992</v>
      </c>
    </row>
    <row r="839" spans="1:8" x14ac:dyDescent="0.35">
      <c r="A839">
        <v>1210</v>
      </c>
      <c r="B839" t="s">
        <v>1692</v>
      </c>
      <c r="C839" t="s">
        <v>61</v>
      </c>
      <c r="D839" t="s">
        <v>1270</v>
      </c>
      <c r="E839" t="str">
        <f>RIGHT(Таблица2[[#This Row],[Дата рождения]],4)</f>
        <v>1991</v>
      </c>
      <c r="F839">
        <v>26</v>
      </c>
      <c r="G839" t="s">
        <v>63</v>
      </c>
      <c r="H839">
        <v>67060730</v>
      </c>
    </row>
    <row r="840" spans="1:8" x14ac:dyDescent="0.35">
      <c r="A840">
        <v>860</v>
      </c>
      <c r="B840" t="s">
        <v>1600</v>
      </c>
      <c r="C840" t="s">
        <v>61</v>
      </c>
      <c r="D840" t="s">
        <v>1303</v>
      </c>
      <c r="E840" t="str">
        <f>RIGHT(Таблица2[[#This Row],[Дата рождения]],4)</f>
        <v>1993</v>
      </c>
      <c r="F840">
        <v>24</v>
      </c>
      <c r="G840" t="s">
        <v>63</v>
      </c>
      <c r="H840">
        <v>87166564</v>
      </c>
    </row>
    <row r="841" spans="1:8" x14ac:dyDescent="0.35">
      <c r="A841">
        <v>1580</v>
      </c>
      <c r="B841" t="s">
        <v>1693</v>
      </c>
      <c r="C841" t="s">
        <v>61</v>
      </c>
      <c r="D841" t="s">
        <v>1694</v>
      </c>
      <c r="E841" t="str">
        <f>RIGHT(Таблица2[[#This Row],[Дата рождения]],4)</f>
        <v>1989</v>
      </c>
      <c r="F841">
        <v>28</v>
      </c>
      <c r="G841" t="s">
        <v>63</v>
      </c>
      <c r="H841">
        <v>64408777</v>
      </c>
    </row>
    <row r="842" spans="1:8" x14ac:dyDescent="0.35">
      <c r="A842">
        <v>935</v>
      </c>
      <c r="B842" t="s">
        <v>1695</v>
      </c>
      <c r="C842" t="s">
        <v>75</v>
      </c>
      <c r="D842" t="s">
        <v>1646</v>
      </c>
      <c r="E842" t="str">
        <f>RIGHT(Таблица2[[#This Row],[Дата рождения]],4)</f>
        <v>1978</v>
      </c>
      <c r="F842">
        <v>39</v>
      </c>
      <c r="G842" t="s">
        <v>63</v>
      </c>
      <c r="H842">
        <v>84698778</v>
      </c>
    </row>
    <row r="843" spans="1:8" x14ac:dyDescent="0.35">
      <c r="A843">
        <v>1096</v>
      </c>
      <c r="B843" t="s">
        <v>1696</v>
      </c>
      <c r="C843" t="s">
        <v>75</v>
      </c>
      <c r="D843" t="s">
        <v>1111</v>
      </c>
      <c r="E843" t="str">
        <f>RIGHT(Таблица2[[#This Row],[Дата рождения]],4)</f>
        <v>1991</v>
      </c>
      <c r="F843">
        <v>26</v>
      </c>
      <c r="G843" t="s">
        <v>63</v>
      </c>
      <c r="H843">
        <v>63022721</v>
      </c>
    </row>
    <row r="844" spans="1:8" x14ac:dyDescent="0.35">
      <c r="A844">
        <v>200</v>
      </c>
      <c r="B844" t="s">
        <v>1697</v>
      </c>
      <c r="C844" t="s">
        <v>61</v>
      </c>
      <c r="D844" t="s">
        <v>1698</v>
      </c>
      <c r="E844" t="str">
        <f>RIGHT(Таблица2[[#This Row],[Дата рождения]],4)</f>
        <v>1992</v>
      </c>
      <c r="F844">
        <v>25</v>
      </c>
      <c r="G844" t="s">
        <v>63</v>
      </c>
      <c r="H844">
        <v>90382556</v>
      </c>
    </row>
    <row r="845" spans="1:8" x14ac:dyDescent="0.35">
      <c r="A845">
        <v>501</v>
      </c>
      <c r="B845" t="s">
        <v>1699</v>
      </c>
      <c r="C845" t="s">
        <v>61</v>
      </c>
      <c r="D845" t="s">
        <v>1700</v>
      </c>
      <c r="E845" t="str">
        <f>RIGHT(Таблица2[[#This Row],[Дата рождения]],4)</f>
        <v>1993</v>
      </c>
      <c r="F845">
        <v>24</v>
      </c>
      <c r="G845" t="s">
        <v>708</v>
      </c>
      <c r="H845">
        <v>46672912</v>
      </c>
    </row>
    <row r="846" spans="1:8" x14ac:dyDescent="0.35">
      <c r="A846">
        <v>313</v>
      </c>
      <c r="B846" t="s">
        <v>1701</v>
      </c>
      <c r="C846" t="s">
        <v>61</v>
      </c>
      <c r="D846" t="s">
        <v>1702</v>
      </c>
      <c r="E846" t="str">
        <f>RIGHT(Таблица2[[#This Row],[Дата рождения]],4)</f>
        <v>1991</v>
      </c>
      <c r="F846">
        <v>26</v>
      </c>
      <c r="G846" t="s">
        <v>63</v>
      </c>
      <c r="H846">
        <v>42011999</v>
      </c>
    </row>
    <row r="847" spans="1:8" x14ac:dyDescent="0.35">
      <c r="A847">
        <v>181</v>
      </c>
      <c r="B847" t="s">
        <v>1703</v>
      </c>
      <c r="C847" t="s">
        <v>61</v>
      </c>
      <c r="D847" t="s">
        <v>675</v>
      </c>
      <c r="E847" t="str">
        <f>RIGHT(Таблица2[[#This Row],[Дата рождения]],4)</f>
        <v>1995</v>
      </c>
      <c r="F847">
        <v>23</v>
      </c>
      <c r="G847" t="s">
        <v>66</v>
      </c>
      <c r="H847">
        <v>51682923</v>
      </c>
    </row>
    <row r="848" spans="1:8" x14ac:dyDescent="0.35">
      <c r="A848">
        <v>542</v>
      </c>
      <c r="B848" t="s">
        <v>1704</v>
      </c>
      <c r="C848" t="s">
        <v>61</v>
      </c>
      <c r="D848" t="s">
        <v>1705</v>
      </c>
      <c r="E848" t="str">
        <f>RIGHT(Таблица2[[#This Row],[Дата рождения]],4)</f>
        <v>1994</v>
      </c>
      <c r="F848">
        <v>23</v>
      </c>
      <c r="G848" t="s">
        <v>63</v>
      </c>
      <c r="H848">
        <v>58322632</v>
      </c>
    </row>
    <row r="849" spans="1:8" x14ac:dyDescent="0.35">
      <c r="A849">
        <v>1046</v>
      </c>
      <c r="B849" t="s">
        <v>1706</v>
      </c>
      <c r="C849" t="s">
        <v>115</v>
      </c>
      <c r="D849" t="s">
        <v>1707</v>
      </c>
      <c r="E849" t="str">
        <f>RIGHT(Таблица2[[#This Row],[Дата рождения]],4)</f>
        <v>1983</v>
      </c>
      <c r="F849">
        <v>34</v>
      </c>
      <c r="G849" t="s">
        <v>63</v>
      </c>
      <c r="H849">
        <v>6887767</v>
      </c>
    </row>
    <row r="850" spans="1:8" x14ac:dyDescent="0.35">
      <c r="A850">
        <v>19</v>
      </c>
      <c r="B850" t="s">
        <v>1708</v>
      </c>
      <c r="C850" t="s">
        <v>61</v>
      </c>
      <c r="D850" t="s">
        <v>1550</v>
      </c>
      <c r="E850" t="str">
        <f>RIGHT(Таблица2[[#This Row],[Дата рождения]],4)</f>
        <v>1990</v>
      </c>
      <c r="F850">
        <v>27</v>
      </c>
      <c r="G850" t="s">
        <v>89</v>
      </c>
      <c r="H850">
        <v>55344644</v>
      </c>
    </row>
    <row r="851" spans="1:8" x14ac:dyDescent="0.35">
      <c r="A851">
        <v>1342</v>
      </c>
      <c r="B851" t="s">
        <v>1709</v>
      </c>
      <c r="C851" t="s">
        <v>61</v>
      </c>
      <c r="D851" t="s">
        <v>1710</v>
      </c>
      <c r="E851" t="str">
        <f>RIGHT(Таблица2[[#This Row],[Дата рождения]],4)</f>
        <v>1982</v>
      </c>
      <c r="F851">
        <v>35</v>
      </c>
      <c r="G851" t="s">
        <v>69</v>
      </c>
      <c r="H851">
        <v>67273664</v>
      </c>
    </row>
    <row r="852" spans="1:8" x14ac:dyDescent="0.35">
      <c r="A852">
        <v>35</v>
      </c>
      <c r="B852" t="s">
        <v>1711</v>
      </c>
      <c r="C852" t="s">
        <v>61</v>
      </c>
      <c r="D852" t="s">
        <v>1712</v>
      </c>
      <c r="E852" t="str">
        <f>RIGHT(Таблица2[[#This Row],[Дата рождения]],4)</f>
        <v>1971</v>
      </c>
      <c r="F852">
        <v>46</v>
      </c>
      <c r="G852" t="s">
        <v>63</v>
      </c>
      <c r="H852">
        <v>80413800</v>
      </c>
    </row>
    <row r="853" spans="1:8" x14ac:dyDescent="0.35">
      <c r="A853">
        <v>1722</v>
      </c>
      <c r="B853" t="s">
        <v>1713</v>
      </c>
      <c r="C853" t="s">
        <v>61</v>
      </c>
      <c r="D853" t="s">
        <v>1714</v>
      </c>
      <c r="E853" t="str">
        <f>RIGHT(Таблица2[[#This Row],[Дата рождения]],4)</f>
        <v>1985</v>
      </c>
      <c r="F853">
        <v>32</v>
      </c>
      <c r="G853" t="s">
        <v>66</v>
      </c>
      <c r="H853">
        <v>15649374</v>
      </c>
    </row>
    <row r="854" spans="1:8" x14ac:dyDescent="0.35">
      <c r="A854">
        <v>37</v>
      </c>
      <c r="B854" t="s">
        <v>1715</v>
      </c>
      <c r="C854" t="s">
        <v>75</v>
      </c>
      <c r="D854" t="s">
        <v>1716</v>
      </c>
      <c r="E854" t="str">
        <f>RIGHT(Таблица2[[#This Row],[Дата рождения]],4)</f>
        <v>1994</v>
      </c>
      <c r="F854">
        <v>23</v>
      </c>
      <c r="G854" t="s">
        <v>63</v>
      </c>
      <c r="H854">
        <v>13755875</v>
      </c>
    </row>
    <row r="855" spans="1:8" x14ac:dyDescent="0.35">
      <c r="A855">
        <v>124</v>
      </c>
      <c r="B855" t="s">
        <v>1717</v>
      </c>
      <c r="C855" t="s">
        <v>115</v>
      </c>
      <c r="D855" t="s">
        <v>1718</v>
      </c>
      <c r="E855" t="str">
        <f>RIGHT(Таблица2[[#This Row],[Дата рождения]],4)</f>
        <v>2000</v>
      </c>
      <c r="F855">
        <v>17</v>
      </c>
      <c r="G855" t="s">
        <v>63</v>
      </c>
      <c r="H855">
        <v>74023484</v>
      </c>
    </row>
    <row r="856" spans="1:8" x14ac:dyDescent="0.35">
      <c r="A856">
        <v>39</v>
      </c>
      <c r="B856" t="s">
        <v>1719</v>
      </c>
      <c r="C856" t="s">
        <v>115</v>
      </c>
      <c r="D856" t="s">
        <v>1720</v>
      </c>
      <c r="E856" t="str">
        <f>RIGHT(Таблица2[[#This Row],[Дата рождения]],4)</f>
        <v>1994</v>
      </c>
      <c r="F856">
        <v>23</v>
      </c>
      <c r="G856" t="s">
        <v>63</v>
      </c>
      <c r="H856">
        <v>58921171</v>
      </c>
    </row>
    <row r="857" spans="1:8" x14ac:dyDescent="0.35">
      <c r="A857">
        <v>692</v>
      </c>
      <c r="B857" t="s">
        <v>1721</v>
      </c>
      <c r="C857" t="s">
        <v>61</v>
      </c>
      <c r="D857" t="s">
        <v>893</v>
      </c>
      <c r="E857" t="str">
        <f>RIGHT(Таблица2[[#This Row],[Дата рождения]],4)</f>
        <v>1988</v>
      </c>
      <c r="F857">
        <v>30</v>
      </c>
      <c r="G857" t="s">
        <v>89</v>
      </c>
      <c r="H857">
        <v>54287802</v>
      </c>
    </row>
    <row r="858" spans="1:8" x14ac:dyDescent="0.35">
      <c r="A858">
        <v>412</v>
      </c>
      <c r="B858" t="s">
        <v>1722</v>
      </c>
      <c r="C858" t="s">
        <v>75</v>
      </c>
      <c r="D858" t="s">
        <v>1723</v>
      </c>
      <c r="E858" t="str">
        <f>RIGHT(Таблица2[[#This Row],[Дата рождения]],4)</f>
        <v>1997</v>
      </c>
      <c r="F858">
        <v>20</v>
      </c>
      <c r="G858" t="s">
        <v>63</v>
      </c>
      <c r="H858">
        <v>39527019</v>
      </c>
    </row>
    <row r="859" spans="1:8" x14ac:dyDescent="0.35">
      <c r="A859">
        <v>469</v>
      </c>
      <c r="B859" t="s">
        <v>1724</v>
      </c>
      <c r="C859" t="s">
        <v>75</v>
      </c>
      <c r="D859" t="s">
        <v>1725</v>
      </c>
      <c r="E859" t="str">
        <f>RIGHT(Таблица2[[#This Row],[Дата рождения]],4)</f>
        <v>1974</v>
      </c>
      <c r="F859">
        <v>43</v>
      </c>
      <c r="G859" t="s">
        <v>63</v>
      </c>
      <c r="H859">
        <v>46591823</v>
      </c>
    </row>
    <row r="860" spans="1:8" x14ac:dyDescent="0.35">
      <c r="A860">
        <v>266</v>
      </c>
      <c r="B860" t="s">
        <v>1726</v>
      </c>
      <c r="C860" t="s">
        <v>61</v>
      </c>
      <c r="D860" t="s">
        <v>1727</v>
      </c>
      <c r="E860" t="str">
        <f>RIGHT(Таблица2[[#This Row],[Дата рождения]],4)</f>
        <v>1978</v>
      </c>
      <c r="F860">
        <v>39</v>
      </c>
      <c r="G860" t="s">
        <v>89</v>
      </c>
      <c r="H860">
        <v>68296469</v>
      </c>
    </row>
    <row r="861" spans="1:8" x14ac:dyDescent="0.35">
      <c r="A861">
        <v>1761</v>
      </c>
      <c r="B861" t="s">
        <v>934</v>
      </c>
      <c r="C861" t="s">
        <v>75</v>
      </c>
      <c r="D861" t="s">
        <v>1728</v>
      </c>
      <c r="E861" t="str">
        <f>RIGHT(Таблица2[[#This Row],[Дата рождения]],4)</f>
        <v>1998</v>
      </c>
      <c r="F861">
        <v>19</v>
      </c>
      <c r="G861" t="s">
        <v>63</v>
      </c>
      <c r="H861">
        <v>19633478</v>
      </c>
    </row>
    <row r="862" spans="1:8" x14ac:dyDescent="0.35">
      <c r="A862">
        <v>1012</v>
      </c>
      <c r="B862" t="s">
        <v>1729</v>
      </c>
      <c r="C862" t="s">
        <v>61</v>
      </c>
      <c r="D862" t="s">
        <v>1730</v>
      </c>
      <c r="E862" t="str">
        <f>RIGHT(Таблица2[[#This Row],[Дата рождения]],4)</f>
        <v>1991</v>
      </c>
      <c r="F862">
        <v>26</v>
      </c>
      <c r="G862" t="s">
        <v>89</v>
      </c>
      <c r="H862">
        <v>31615298</v>
      </c>
    </row>
    <row r="863" spans="1:8" x14ac:dyDescent="0.35">
      <c r="A863">
        <v>467</v>
      </c>
      <c r="B863" t="s">
        <v>1731</v>
      </c>
      <c r="C863" t="s">
        <v>61</v>
      </c>
      <c r="D863" t="s">
        <v>1732</v>
      </c>
      <c r="E863" t="str">
        <f>RIGHT(Таблица2[[#This Row],[Дата рождения]],4)</f>
        <v>1986</v>
      </c>
      <c r="F863">
        <v>31</v>
      </c>
      <c r="G863" t="s">
        <v>63</v>
      </c>
      <c r="H863">
        <v>95981407</v>
      </c>
    </row>
    <row r="864" spans="1:8" x14ac:dyDescent="0.35">
      <c r="A864">
        <v>510</v>
      </c>
      <c r="B864" t="s">
        <v>1733</v>
      </c>
      <c r="C864" t="s">
        <v>75</v>
      </c>
      <c r="D864" t="s">
        <v>1734</v>
      </c>
      <c r="E864" t="str">
        <f>RIGHT(Таблица2[[#This Row],[Дата рождения]],4)</f>
        <v>1984</v>
      </c>
      <c r="F864">
        <v>33</v>
      </c>
      <c r="G864" t="s">
        <v>119</v>
      </c>
      <c r="H864">
        <v>71937812</v>
      </c>
    </row>
    <row r="865" spans="1:8" x14ac:dyDescent="0.35">
      <c r="A865">
        <v>191</v>
      </c>
      <c r="B865" t="s">
        <v>1735</v>
      </c>
      <c r="C865" t="s">
        <v>75</v>
      </c>
      <c r="D865" t="s">
        <v>1736</v>
      </c>
      <c r="E865" t="str">
        <f>RIGHT(Таблица2[[#This Row],[Дата рождения]],4)</f>
        <v>1989</v>
      </c>
      <c r="F865">
        <v>28</v>
      </c>
      <c r="G865" t="s">
        <v>63</v>
      </c>
      <c r="H865">
        <v>88756378</v>
      </c>
    </row>
    <row r="866" spans="1:8" x14ac:dyDescent="0.35">
      <c r="A866">
        <v>141</v>
      </c>
      <c r="B866" t="s">
        <v>1737</v>
      </c>
      <c r="C866" t="s">
        <v>75</v>
      </c>
      <c r="D866" t="s">
        <v>1738</v>
      </c>
      <c r="E866" t="str">
        <f>RIGHT(Таблица2[[#This Row],[Дата рождения]],4)</f>
        <v>1978</v>
      </c>
      <c r="F866">
        <v>39</v>
      </c>
      <c r="G866" t="s">
        <v>109</v>
      </c>
      <c r="H866">
        <v>80717037</v>
      </c>
    </row>
    <row r="867" spans="1:8" x14ac:dyDescent="0.35">
      <c r="A867">
        <v>513</v>
      </c>
      <c r="B867" t="s">
        <v>1739</v>
      </c>
      <c r="C867" t="s">
        <v>61</v>
      </c>
      <c r="D867" t="s">
        <v>1740</v>
      </c>
      <c r="E867" t="str">
        <f>RIGHT(Таблица2[[#This Row],[Дата рождения]],4)</f>
        <v>1990</v>
      </c>
      <c r="F867">
        <v>27</v>
      </c>
      <c r="G867" t="s">
        <v>63</v>
      </c>
      <c r="H867">
        <v>71137315</v>
      </c>
    </row>
    <row r="868" spans="1:8" x14ac:dyDescent="0.35">
      <c r="A868">
        <v>782</v>
      </c>
      <c r="B868" t="s">
        <v>1741</v>
      </c>
      <c r="C868" t="s">
        <v>115</v>
      </c>
      <c r="D868" t="s">
        <v>1644</v>
      </c>
      <c r="E868" t="str">
        <f>RIGHT(Таблица2[[#This Row],[Дата рождения]],4)</f>
        <v>1989</v>
      </c>
      <c r="F868">
        <v>28</v>
      </c>
      <c r="G868" t="s">
        <v>63</v>
      </c>
      <c r="H868">
        <v>40591037</v>
      </c>
    </row>
    <row r="869" spans="1:8" x14ac:dyDescent="0.35">
      <c r="A869">
        <v>515</v>
      </c>
      <c r="B869" t="s">
        <v>1742</v>
      </c>
      <c r="C869" t="s">
        <v>61</v>
      </c>
      <c r="D869" t="s">
        <v>1743</v>
      </c>
      <c r="E869" t="str">
        <f>RIGHT(Таблица2[[#This Row],[Дата рождения]],4)</f>
        <v>1979</v>
      </c>
      <c r="F869">
        <v>38</v>
      </c>
      <c r="G869" t="s">
        <v>63</v>
      </c>
      <c r="H869">
        <v>87440423</v>
      </c>
    </row>
    <row r="870" spans="1:8" x14ac:dyDescent="0.35">
      <c r="A870">
        <v>268</v>
      </c>
      <c r="B870" t="s">
        <v>1744</v>
      </c>
      <c r="C870" t="s">
        <v>61</v>
      </c>
      <c r="D870" t="s">
        <v>1745</v>
      </c>
      <c r="E870" t="str">
        <f>RIGHT(Таблица2[[#This Row],[Дата рождения]],4)</f>
        <v>1976</v>
      </c>
      <c r="F870">
        <v>42</v>
      </c>
      <c r="G870" t="s">
        <v>146</v>
      </c>
      <c r="H870">
        <v>23956405</v>
      </c>
    </row>
    <row r="871" spans="1:8" x14ac:dyDescent="0.35">
      <c r="A871">
        <v>1524</v>
      </c>
      <c r="B871" t="s">
        <v>1746</v>
      </c>
      <c r="C871" t="s">
        <v>75</v>
      </c>
      <c r="D871" t="s">
        <v>1747</v>
      </c>
      <c r="E871" t="str">
        <f>RIGHT(Таблица2[[#This Row],[Дата рождения]],4)</f>
        <v>1996</v>
      </c>
      <c r="F871">
        <v>21</v>
      </c>
      <c r="G871" t="s">
        <v>63</v>
      </c>
      <c r="H871">
        <v>92387575</v>
      </c>
    </row>
    <row r="872" spans="1:8" x14ac:dyDescent="0.35">
      <c r="A872">
        <v>111</v>
      </c>
      <c r="B872" t="s">
        <v>956</v>
      </c>
      <c r="C872" t="s">
        <v>75</v>
      </c>
      <c r="D872" t="s">
        <v>1748</v>
      </c>
      <c r="E872" t="str">
        <f>RIGHT(Таблица2[[#This Row],[Дата рождения]],4)</f>
        <v>1992</v>
      </c>
      <c r="F872">
        <v>25</v>
      </c>
      <c r="G872" t="s">
        <v>63</v>
      </c>
      <c r="H872">
        <v>76743941</v>
      </c>
    </row>
    <row r="873" spans="1:8" x14ac:dyDescent="0.35">
      <c r="A873">
        <v>721</v>
      </c>
      <c r="B873" t="s">
        <v>1749</v>
      </c>
      <c r="C873" t="s">
        <v>61</v>
      </c>
      <c r="D873" t="s">
        <v>1750</v>
      </c>
      <c r="E873" t="str">
        <f>RIGHT(Таблица2[[#This Row],[Дата рождения]],4)</f>
        <v>1997</v>
      </c>
      <c r="F873">
        <v>21</v>
      </c>
      <c r="G873" t="s">
        <v>63</v>
      </c>
      <c r="H873">
        <v>92933853</v>
      </c>
    </row>
    <row r="874" spans="1:8" x14ac:dyDescent="0.35">
      <c r="A874">
        <v>562</v>
      </c>
      <c r="B874" t="s">
        <v>1751</v>
      </c>
      <c r="C874" t="s">
        <v>61</v>
      </c>
      <c r="D874" t="s">
        <v>1752</v>
      </c>
      <c r="E874" t="str">
        <f>RIGHT(Таблица2[[#This Row],[Дата рождения]],4)</f>
        <v>1983</v>
      </c>
      <c r="F874">
        <v>34</v>
      </c>
      <c r="G874" t="s">
        <v>119</v>
      </c>
      <c r="H874">
        <v>65594601</v>
      </c>
    </row>
    <row r="875" spans="1:8" x14ac:dyDescent="0.35">
      <c r="A875">
        <v>1242</v>
      </c>
      <c r="B875" t="s">
        <v>1753</v>
      </c>
      <c r="C875" t="s">
        <v>61</v>
      </c>
      <c r="D875" t="s">
        <v>1754</v>
      </c>
      <c r="E875" t="str">
        <f>RIGHT(Таблица2[[#This Row],[Дата рождения]],4)</f>
        <v>1981</v>
      </c>
      <c r="F875">
        <v>36</v>
      </c>
      <c r="G875" t="s">
        <v>63</v>
      </c>
      <c r="H875">
        <v>42042078</v>
      </c>
    </row>
    <row r="876" spans="1:8" x14ac:dyDescent="0.35">
      <c r="A876">
        <v>365</v>
      </c>
      <c r="B876" t="s">
        <v>1755</v>
      </c>
      <c r="C876" t="s">
        <v>75</v>
      </c>
      <c r="D876" t="s">
        <v>1756</v>
      </c>
      <c r="E876" t="str">
        <f>RIGHT(Таблица2[[#This Row],[Дата рождения]],4)</f>
        <v>1994</v>
      </c>
      <c r="F876">
        <v>23</v>
      </c>
      <c r="G876" t="s">
        <v>63</v>
      </c>
      <c r="H876">
        <v>67227850</v>
      </c>
    </row>
    <row r="877" spans="1:8" x14ac:dyDescent="0.35">
      <c r="A877">
        <v>1016</v>
      </c>
      <c r="B877" t="s">
        <v>1757</v>
      </c>
      <c r="C877" t="s">
        <v>61</v>
      </c>
      <c r="D877" t="s">
        <v>1758</v>
      </c>
      <c r="E877" t="str">
        <f>RIGHT(Таблица2[[#This Row],[Дата рождения]],4)</f>
        <v>1986</v>
      </c>
      <c r="F877">
        <v>31</v>
      </c>
      <c r="G877" t="s">
        <v>119</v>
      </c>
      <c r="H877">
        <v>84090047</v>
      </c>
    </row>
    <row r="878" spans="1:8" x14ac:dyDescent="0.35">
      <c r="A878">
        <v>49</v>
      </c>
      <c r="B878" t="s">
        <v>1759</v>
      </c>
      <c r="C878" t="s">
        <v>115</v>
      </c>
      <c r="D878" t="s">
        <v>1760</v>
      </c>
      <c r="E878" t="str">
        <f>RIGHT(Таблица2[[#This Row],[Дата рождения]],4)</f>
        <v>1993</v>
      </c>
      <c r="F878">
        <v>24</v>
      </c>
      <c r="G878" t="s">
        <v>63</v>
      </c>
      <c r="H878">
        <v>68118160</v>
      </c>
    </row>
    <row r="879" spans="1:8" x14ac:dyDescent="0.35">
      <c r="A879">
        <v>1027</v>
      </c>
      <c r="B879" t="s">
        <v>1761</v>
      </c>
      <c r="C879" t="s">
        <v>115</v>
      </c>
      <c r="D879" t="s">
        <v>1762</v>
      </c>
      <c r="E879" t="str">
        <f>RIGHT(Таблица2[[#This Row],[Дата рождения]],4)</f>
        <v>1997</v>
      </c>
      <c r="F879">
        <v>20</v>
      </c>
      <c r="G879" t="s">
        <v>63</v>
      </c>
      <c r="H879">
        <v>80408930</v>
      </c>
    </row>
    <row r="880" spans="1:8" x14ac:dyDescent="0.35">
      <c r="A880">
        <v>1657</v>
      </c>
      <c r="B880" t="s">
        <v>1763</v>
      </c>
      <c r="C880" t="s">
        <v>61</v>
      </c>
      <c r="D880" t="s">
        <v>1764</v>
      </c>
      <c r="E880" t="str">
        <f>RIGHT(Таблица2[[#This Row],[Дата рождения]],4)</f>
        <v>1976</v>
      </c>
      <c r="F880">
        <v>41</v>
      </c>
      <c r="G880" t="s">
        <v>98</v>
      </c>
      <c r="H880">
        <v>81550930</v>
      </c>
    </row>
    <row r="881" spans="1:8" x14ac:dyDescent="0.35">
      <c r="A881">
        <v>192</v>
      </c>
      <c r="B881" t="s">
        <v>1765</v>
      </c>
      <c r="C881" t="s">
        <v>61</v>
      </c>
      <c r="D881" t="s">
        <v>178</v>
      </c>
      <c r="E881" t="str">
        <f>RIGHT(Таблица2[[#This Row],[Дата рождения]],4)</f>
        <v>1987</v>
      </c>
      <c r="F881">
        <v>30</v>
      </c>
      <c r="G881" t="s">
        <v>63</v>
      </c>
      <c r="H881">
        <v>653345</v>
      </c>
    </row>
    <row r="882" spans="1:8" x14ac:dyDescent="0.35">
      <c r="A882">
        <v>825</v>
      </c>
      <c r="B882" t="s">
        <v>1766</v>
      </c>
      <c r="C882" t="s">
        <v>61</v>
      </c>
      <c r="D882" t="s">
        <v>1767</v>
      </c>
      <c r="E882" t="str">
        <f>RIGHT(Таблица2[[#This Row],[Дата рождения]],4)</f>
        <v>1984</v>
      </c>
      <c r="F882">
        <v>33</v>
      </c>
      <c r="G882" t="s">
        <v>609</v>
      </c>
      <c r="H882">
        <v>66023199</v>
      </c>
    </row>
    <row r="883" spans="1:8" x14ac:dyDescent="0.35">
      <c r="A883">
        <v>814</v>
      </c>
      <c r="B883" t="s">
        <v>1768</v>
      </c>
      <c r="C883" t="s">
        <v>61</v>
      </c>
      <c r="D883" t="s">
        <v>1769</v>
      </c>
      <c r="E883" t="str">
        <f>RIGHT(Таблица2[[#This Row],[Дата рождения]],4)</f>
        <v>1976</v>
      </c>
      <c r="F883">
        <v>41</v>
      </c>
      <c r="G883" t="s">
        <v>69</v>
      </c>
      <c r="H883">
        <v>94070106</v>
      </c>
    </row>
    <row r="884" spans="1:8" x14ac:dyDescent="0.35">
      <c r="A884">
        <v>454</v>
      </c>
      <c r="B884" t="s">
        <v>1770</v>
      </c>
      <c r="C884" t="s">
        <v>61</v>
      </c>
      <c r="D884" t="s">
        <v>1771</v>
      </c>
      <c r="E884" t="str">
        <f>RIGHT(Таблица2[[#This Row],[Дата рождения]],4)</f>
        <v>1988</v>
      </c>
      <c r="F884">
        <v>29</v>
      </c>
      <c r="G884" t="s">
        <v>63</v>
      </c>
      <c r="H884">
        <v>13039660</v>
      </c>
    </row>
    <row r="885" spans="1:8" x14ac:dyDescent="0.35">
      <c r="A885">
        <v>802</v>
      </c>
      <c r="B885" t="s">
        <v>1772</v>
      </c>
      <c r="C885" t="s">
        <v>75</v>
      </c>
      <c r="D885" t="s">
        <v>1773</v>
      </c>
      <c r="E885" t="str">
        <f>RIGHT(Таблица2[[#This Row],[Дата рождения]],4)</f>
        <v>1990</v>
      </c>
      <c r="F885">
        <v>27</v>
      </c>
      <c r="G885" t="s">
        <v>63</v>
      </c>
      <c r="H885">
        <v>50914702</v>
      </c>
    </row>
    <row r="886" spans="1:8" x14ac:dyDescent="0.35">
      <c r="A886">
        <v>1152</v>
      </c>
      <c r="B886" t="s">
        <v>1774</v>
      </c>
      <c r="C886" t="s">
        <v>75</v>
      </c>
      <c r="D886" t="s">
        <v>1775</v>
      </c>
      <c r="E886" t="str">
        <f>RIGHT(Таблица2[[#This Row],[Дата рождения]],4)</f>
        <v>1983</v>
      </c>
      <c r="F886">
        <v>34</v>
      </c>
      <c r="G886" t="s">
        <v>69</v>
      </c>
      <c r="H886">
        <v>57854541</v>
      </c>
    </row>
    <row r="887" spans="1:8" x14ac:dyDescent="0.35">
      <c r="A887">
        <v>1616</v>
      </c>
      <c r="B887" t="s">
        <v>1776</v>
      </c>
      <c r="C887" t="s">
        <v>75</v>
      </c>
      <c r="D887" t="s">
        <v>1777</v>
      </c>
      <c r="E887" t="str">
        <f>RIGHT(Таблица2[[#This Row],[Дата рождения]],4)</f>
        <v>1973</v>
      </c>
      <c r="F887">
        <v>44</v>
      </c>
      <c r="G887" t="s">
        <v>89</v>
      </c>
      <c r="H887">
        <v>2668887</v>
      </c>
    </row>
    <row r="888" spans="1:8" x14ac:dyDescent="0.35">
      <c r="A888">
        <v>776</v>
      </c>
      <c r="B888" t="s">
        <v>1778</v>
      </c>
      <c r="C888" t="s">
        <v>61</v>
      </c>
      <c r="D888" t="s">
        <v>1779</v>
      </c>
      <c r="E888" t="str">
        <f>RIGHT(Таблица2[[#This Row],[Дата рождения]],4)</f>
        <v>1981</v>
      </c>
      <c r="F888">
        <v>36</v>
      </c>
      <c r="G888" t="s">
        <v>109</v>
      </c>
      <c r="H888">
        <v>50884494</v>
      </c>
    </row>
    <row r="889" spans="1:8" x14ac:dyDescent="0.35">
      <c r="A889">
        <v>1236</v>
      </c>
      <c r="B889" t="s">
        <v>1780</v>
      </c>
      <c r="C889" t="s">
        <v>115</v>
      </c>
      <c r="D889" t="s">
        <v>226</v>
      </c>
      <c r="E889" t="str">
        <f>RIGHT(Таблица2[[#This Row],[Дата рождения]],4)</f>
        <v>1998</v>
      </c>
      <c r="F889">
        <v>19</v>
      </c>
      <c r="G889" t="s">
        <v>63</v>
      </c>
      <c r="H889">
        <v>91125249</v>
      </c>
    </row>
    <row r="890" spans="1:8" x14ac:dyDescent="0.35">
      <c r="A890">
        <v>1430</v>
      </c>
      <c r="B890" t="s">
        <v>1781</v>
      </c>
      <c r="C890" t="s">
        <v>61</v>
      </c>
      <c r="D890" t="s">
        <v>1782</v>
      </c>
      <c r="E890" t="str">
        <f>RIGHT(Таблица2[[#This Row],[Дата рождения]],4)</f>
        <v>1990</v>
      </c>
      <c r="F890">
        <v>27</v>
      </c>
      <c r="G890" t="s">
        <v>89</v>
      </c>
      <c r="H890">
        <v>72549549</v>
      </c>
    </row>
    <row r="891" spans="1:8" x14ac:dyDescent="0.35">
      <c r="A891">
        <v>1372</v>
      </c>
      <c r="B891" t="s">
        <v>1783</v>
      </c>
      <c r="C891" t="s">
        <v>75</v>
      </c>
      <c r="D891" t="s">
        <v>1784</v>
      </c>
      <c r="E891" t="str">
        <f>RIGHT(Таблица2[[#This Row],[Дата рождения]],4)</f>
        <v>1990</v>
      </c>
      <c r="F891">
        <v>27</v>
      </c>
      <c r="G891" t="s">
        <v>119</v>
      </c>
      <c r="H891">
        <v>91214222</v>
      </c>
    </row>
    <row r="892" spans="1:8" x14ac:dyDescent="0.35">
      <c r="A892">
        <v>256</v>
      </c>
      <c r="B892" t="s">
        <v>1785</v>
      </c>
      <c r="C892" t="s">
        <v>61</v>
      </c>
      <c r="D892" t="s">
        <v>1786</v>
      </c>
      <c r="E892" t="str">
        <f>RIGHT(Таблица2[[#This Row],[Дата рождения]],4)</f>
        <v>1987</v>
      </c>
      <c r="F892">
        <v>31</v>
      </c>
      <c r="G892" t="s">
        <v>63</v>
      </c>
      <c r="H892">
        <v>51271052</v>
      </c>
    </row>
    <row r="893" spans="1:8" x14ac:dyDescent="0.35">
      <c r="A893">
        <v>1041</v>
      </c>
      <c r="B893" t="s">
        <v>1787</v>
      </c>
      <c r="C893" t="s">
        <v>61</v>
      </c>
      <c r="D893" t="s">
        <v>1788</v>
      </c>
      <c r="E893" t="str">
        <f>RIGHT(Таблица2[[#This Row],[Дата рождения]],4)</f>
        <v>1999</v>
      </c>
      <c r="F893">
        <v>18</v>
      </c>
      <c r="G893" t="s">
        <v>63</v>
      </c>
      <c r="H893">
        <v>24364019</v>
      </c>
    </row>
    <row r="894" spans="1:8" x14ac:dyDescent="0.35">
      <c r="A894">
        <v>804</v>
      </c>
      <c r="B894" t="s">
        <v>1789</v>
      </c>
      <c r="C894" t="s">
        <v>61</v>
      </c>
      <c r="D894" t="s">
        <v>1790</v>
      </c>
      <c r="E894" t="str">
        <f>RIGHT(Таблица2[[#This Row],[Дата рождения]],4)</f>
        <v>1997</v>
      </c>
      <c r="F894">
        <v>20</v>
      </c>
      <c r="G894" t="s">
        <v>63</v>
      </c>
      <c r="H894">
        <v>83610723</v>
      </c>
    </row>
    <row r="895" spans="1:8" x14ac:dyDescent="0.35">
      <c r="A895">
        <v>480</v>
      </c>
      <c r="B895" t="s">
        <v>1791</v>
      </c>
      <c r="C895" t="s">
        <v>61</v>
      </c>
      <c r="D895" t="s">
        <v>403</v>
      </c>
      <c r="E895" t="str">
        <f>RIGHT(Таблица2[[#This Row],[Дата рождения]],4)</f>
        <v>1988</v>
      </c>
      <c r="F895">
        <v>29</v>
      </c>
      <c r="G895" t="s">
        <v>63</v>
      </c>
      <c r="H895">
        <v>74174227</v>
      </c>
    </row>
    <row r="896" spans="1:8" x14ac:dyDescent="0.35">
      <c r="A896">
        <v>87</v>
      </c>
      <c r="B896" t="s">
        <v>1792</v>
      </c>
      <c r="C896" t="s">
        <v>75</v>
      </c>
      <c r="D896" t="s">
        <v>1793</v>
      </c>
      <c r="E896" t="str">
        <f>RIGHT(Таблица2[[#This Row],[Дата рождения]],4)</f>
        <v>1978</v>
      </c>
      <c r="F896">
        <v>39</v>
      </c>
      <c r="G896" t="s">
        <v>63</v>
      </c>
      <c r="H896">
        <v>83568643</v>
      </c>
    </row>
    <row r="897" spans="1:8" x14ac:dyDescent="0.35">
      <c r="A897">
        <v>143</v>
      </c>
      <c r="B897" t="s">
        <v>1794</v>
      </c>
      <c r="C897" t="s">
        <v>61</v>
      </c>
      <c r="D897" t="s">
        <v>1571</v>
      </c>
      <c r="E897" t="str">
        <f>RIGHT(Таблица2[[#This Row],[Дата рождения]],4)</f>
        <v>1991</v>
      </c>
      <c r="F897">
        <v>26</v>
      </c>
      <c r="G897" t="s">
        <v>66</v>
      </c>
      <c r="H897">
        <v>19291916</v>
      </c>
    </row>
    <row r="898" spans="1:8" x14ac:dyDescent="0.35">
      <c r="A898">
        <v>534</v>
      </c>
      <c r="B898" t="s">
        <v>1795</v>
      </c>
      <c r="C898" t="s">
        <v>61</v>
      </c>
      <c r="D898" t="s">
        <v>1796</v>
      </c>
      <c r="E898" t="str">
        <f>RIGHT(Таблица2[[#This Row],[Дата рождения]],4)</f>
        <v>1991</v>
      </c>
      <c r="F898">
        <v>26</v>
      </c>
      <c r="G898" t="s">
        <v>63</v>
      </c>
      <c r="H898">
        <v>77537702</v>
      </c>
    </row>
    <row r="899" spans="1:8" x14ac:dyDescent="0.35">
      <c r="A899">
        <v>1569</v>
      </c>
      <c r="B899" t="s">
        <v>1797</v>
      </c>
      <c r="C899" t="s">
        <v>61</v>
      </c>
      <c r="D899" t="s">
        <v>1798</v>
      </c>
      <c r="E899" t="str">
        <f>RIGHT(Таблица2[[#This Row],[Дата рождения]],4)</f>
        <v>1989</v>
      </c>
      <c r="F899">
        <v>28</v>
      </c>
      <c r="G899" t="s">
        <v>119</v>
      </c>
      <c r="H899">
        <v>44444484</v>
      </c>
    </row>
    <row r="900" spans="1:8" x14ac:dyDescent="0.35">
      <c r="A900">
        <v>719</v>
      </c>
      <c r="B900" t="s">
        <v>1799</v>
      </c>
      <c r="C900" t="s">
        <v>75</v>
      </c>
      <c r="D900" t="s">
        <v>1800</v>
      </c>
      <c r="E900" t="str">
        <f>RIGHT(Таблица2[[#This Row],[Дата рождения]],4)</f>
        <v>1980</v>
      </c>
      <c r="F900">
        <v>37</v>
      </c>
      <c r="G900" t="s">
        <v>119</v>
      </c>
      <c r="H900">
        <v>16226018</v>
      </c>
    </row>
    <row r="901" spans="1:8" x14ac:dyDescent="0.35">
      <c r="A901">
        <v>516</v>
      </c>
      <c r="B901" t="s">
        <v>1742</v>
      </c>
      <c r="C901" t="s">
        <v>61</v>
      </c>
      <c r="D901" t="s">
        <v>1434</v>
      </c>
      <c r="E901" t="str">
        <f>RIGHT(Таблица2[[#This Row],[Дата рождения]],4)</f>
        <v>1991</v>
      </c>
      <c r="F901">
        <v>26</v>
      </c>
      <c r="G901" t="s">
        <v>63</v>
      </c>
      <c r="H901">
        <v>6262648</v>
      </c>
    </row>
    <row r="902" spans="1:8" x14ac:dyDescent="0.35">
      <c r="A902">
        <v>766</v>
      </c>
      <c r="B902" t="s">
        <v>1801</v>
      </c>
      <c r="C902" t="s">
        <v>75</v>
      </c>
      <c r="D902" t="s">
        <v>1802</v>
      </c>
      <c r="E902" t="str">
        <f>RIGHT(Таблица2[[#This Row],[Дата рождения]],4)</f>
        <v>1984</v>
      </c>
      <c r="F902">
        <v>33</v>
      </c>
      <c r="G902" t="s">
        <v>98</v>
      </c>
      <c r="H902">
        <v>78975805</v>
      </c>
    </row>
    <row r="903" spans="1:8" x14ac:dyDescent="0.35">
      <c r="A903">
        <v>1656</v>
      </c>
      <c r="B903" t="s">
        <v>1803</v>
      </c>
      <c r="C903" t="s">
        <v>115</v>
      </c>
      <c r="D903" t="s">
        <v>1804</v>
      </c>
      <c r="E903" t="str">
        <f>RIGHT(Таблица2[[#This Row],[Дата рождения]],4)</f>
        <v>1987</v>
      </c>
      <c r="F903">
        <v>30</v>
      </c>
      <c r="G903" t="s">
        <v>109</v>
      </c>
      <c r="H903">
        <v>66861612</v>
      </c>
    </row>
    <row r="904" spans="1:8" x14ac:dyDescent="0.35">
      <c r="A904">
        <v>787</v>
      </c>
      <c r="B904" t="s">
        <v>1805</v>
      </c>
      <c r="C904" t="s">
        <v>61</v>
      </c>
      <c r="D904" t="s">
        <v>1806</v>
      </c>
      <c r="E904" t="str">
        <f>RIGHT(Таблица2[[#This Row],[Дата рождения]],4)</f>
        <v>1972</v>
      </c>
      <c r="F904">
        <v>46</v>
      </c>
      <c r="G904" t="s">
        <v>98</v>
      </c>
      <c r="H904">
        <v>91276438</v>
      </c>
    </row>
    <row r="905" spans="1:8" x14ac:dyDescent="0.35">
      <c r="A905">
        <v>1053</v>
      </c>
      <c r="B905" t="s">
        <v>1580</v>
      </c>
      <c r="C905" t="s">
        <v>115</v>
      </c>
      <c r="D905" t="s">
        <v>1807</v>
      </c>
      <c r="E905" t="str">
        <f>RIGHT(Таблица2[[#This Row],[Дата рождения]],4)</f>
        <v>1992</v>
      </c>
      <c r="F905">
        <v>25</v>
      </c>
      <c r="G905" t="s">
        <v>63</v>
      </c>
      <c r="H905">
        <v>43344622</v>
      </c>
    </row>
    <row r="906" spans="1:8" x14ac:dyDescent="0.35">
      <c r="A906">
        <v>565</v>
      </c>
      <c r="B906" t="s">
        <v>1808</v>
      </c>
      <c r="C906" t="s">
        <v>75</v>
      </c>
      <c r="D906" t="s">
        <v>1809</v>
      </c>
      <c r="E906" t="str">
        <f>RIGHT(Таблица2[[#This Row],[Дата рождения]],4)</f>
        <v>1991</v>
      </c>
      <c r="F906">
        <v>26</v>
      </c>
      <c r="G906" t="s">
        <v>69</v>
      </c>
      <c r="H906">
        <v>27937022</v>
      </c>
    </row>
    <row r="907" spans="1:8" x14ac:dyDescent="0.35">
      <c r="A907">
        <v>899</v>
      </c>
      <c r="B907" t="s">
        <v>1810</v>
      </c>
      <c r="C907" t="s">
        <v>61</v>
      </c>
      <c r="D907" t="s">
        <v>1811</v>
      </c>
      <c r="E907" t="str">
        <f>RIGHT(Таблица2[[#This Row],[Дата рождения]],4)</f>
        <v>1996</v>
      </c>
      <c r="F907">
        <v>21</v>
      </c>
      <c r="G907" t="s">
        <v>63</v>
      </c>
      <c r="H907">
        <v>23322740</v>
      </c>
    </row>
    <row r="908" spans="1:8" x14ac:dyDescent="0.35">
      <c r="A908">
        <v>104</v>
      </c>
      <c r="B908" t="s">
        <v>1812</v>
      </c>
      <c r="C908" t="s">
        <v>61</v>
      </c>
      <c r="D908" t="s">
        <v>1813</v>
      </c>
      <c r="E908" t="str">
        <f>RIGHT(Таблица2[[#This Row],[Дата рождения]],4)</f>
        <v>1979</v>
      </c>
      <c r="F908">
        <v>38</v>
      </c>
      <c r="G908" t="s">
        <v>63</v>
      </c>
      <c r="H908">
        <v>17776076</v>
      </c>
    </row>
    <row r="909" spans="1:8" x14ac:dyDescent="0.35">
      <c r="A909">
        <v>1219</v>
      </c>
      <c r="B909" t="s">
        <v>1814</v>
      </c>
      <c r="C909" t="s">
        <v>75</v>
      </c>
      <c r="D909" t="s">
        <v>1815</v>
      </c>
      <c r="E909" t="str">
        <f>RIGHT(Таблица2[[#This Row],[Дата рождения]],4)</f>
        <v>1997</v>
      </c>
      <c r="F909">
        <v>20</v>
      </c>
      <c r="G909" t="s">
        <v>63</v>
      </c>
      <c r="H909">
        <v>70951767</v>
      </c>
    </row>
    <row r="910" spans="1:8" x14ac:dyDescent="0.35">
      <c r="A910">
        <v>1000</v>
      </c>
      <c r="B910" t="s">
        <v>352</v>
      </c>
      <c r="C910" t="s">
        <v>75</v>
      </c>
      <c r="D910" t="s">
        <v>353</v>
      </c>
      <c r="E910" t="str">
        <f>RIGHT(Таблица2[[#This Row],[Дата рождения]],4)</f>
        <v>1979</v>
      </c>
      <c r="F910">
        <v>38</v>
      </c>
      <c r="G910" t="s">
        <v>146</v>
      </c>
      <c r="H910">
        <v>82054606</v>
      </c>
    </row>
    <row r="911" spans="1:8" x14ac:dyDescent="0.35">
      <c r="A911">
        <v>1144</v>
      </c>
      <c r="B911" t="s">
        <v>1816</v>
      </c>
      <c r="C911" t="s">
        <v>61</v>
      </c>
      <c r="D911" t="s">
        <v>1817</v>
      </c>
      <c r="E911" t="str">
        <f>RIGHT(Таблица2[[#This Row],[Дата рождения]],4)</f>
        <v>1976</v>
      </c>
      <c r="F911">
        <v>42</v>
      </c>
      <c r="G911" t="s">
        <v>63</v>
      </c>
      <c r="H911">
        <v>48860308</v>
      </c>
    </row>
    <row r="912" spans="1:8" x14ac:dyDescent="0.35">
      <c r="A912">
        <v>245</v>
      </c>
      <c r="B912" t="s">
        <v>1818</v>
      </c>
      <c r="C912" t="s">
        <v>75</v>
      </c>
      <c r="D912" t="s">
        <v>1819</v>
      </c>
      <c r="E912" t="str">
        <f>RIGHT(Таблица2[[#This Row],[Дата рождения]],4)</f>
        <v>1978</v>
      </c>
      <c r="F912">
        <v>39</v>
      </c>
      <c r="G912" t="s">
        <v>69</v>
      </c>
      <c r="H912">
        <v>28449491</v>
      </c>
    </row>
    <row r="913" spans="1:8" x14ac:dyDescent="0.35">
      <c r="A913">
        <v>660</v>
      </c>
      <c r="B913" t="s">
        <v>1820</v>
      </c>
      <c r="C913" t="s">
        <v>115</v>
      </c>
      <c r="D913" t="s">
        <v>1821</v>
      </c>
      <c r="E913" t="str">
        <f>RIGHT(Таблица2[[#This Row],[Дата рождения]],4)</f>
        <v>1994</v>
      </c>
      <c r="F913">
        <v>23</v>
      </c>
      <c r="G913" t="s">
        <v>63</v>
      </c>
      <c r="H913">
        <v>8645233</v>
      </c>
    </row>
    <row r="914" spans="1:8" x14ac:dyDescent="0.35">
      <c r="A914">
        <v>893</v>
      </c>
      <c r="B914" t="s">
        <v>1822</v>
      </c>
      <c r="C914" t="s">
        <v>61</v>
      </c>
      <c r="D914" t="s">
        <v>1823</v>
      </c>
      <c r="E914" t="str">
        <f>RIGHT(Таблица2[[#This Row],[Дата рождения]],4)</f>
        <v>1974</v>
      </c>
      <c r="F914">
        <v>43</v>
      </c>
      <c r="G914" t="s">
        <v>63</v>
      </c>
      <c r="H914">
        <v>27063741</v>
      </c>
    </row>
    <row r="915" spans="1:8" x14ac:dyDescent="0.35">
      <c r="A915">
        <v>735</v>
      </c>
      <c r="B915" t="s">
        <v>1824</v>
      </c>
      <c r="C915" t="s">
        <v>115</v>
      </c>
      <c r="D915" t="s">
        <v>1825</v>
      </c>
      <c r="E915" t="str">
        <f>RIGHT(Таблица2[[#This Row],[Дата рождения]],4)</f>
        <v>1976</v>
      </c>
      <c r="F915">
        <v>41</v>
      </c>
      <c r="G915" t="s">
        <v>63</v>
      </c>
      <c r="H915">
        <v>63600102</v>
      </c>
    </row>
    <row r="916" spans="1:8" x14ac:dyDescent="0.35">
      <c r="A916">
        <v>812</v>
      </c>
      <c r="B916" t="s">
        <v>1826</v>
      </c>
      <c r="C916" t="s">
        <v>115</v>
      </c>
      <c r="D916" t="s">
        <v>462</v>
      </c>
      <c r="E916" t="str">
        <f>RIGHT(Таблица2[[#This Row],[Дата рождения]],4)</f>
        <v>1995</v>
      </c>
      <c r="F916">
        <v>22</v>
      </c>
      <c r="G916" t="s">
        <v>63</v>
      </c>
      <c r="H916">
        <v>50210468</v>
      </c>
    </row>
    <row r="917" spans="1:8" x14ac:dyDescent="0.35">
      <c r="A917">
        <v>1434</v>
      </c>
      <c r="B917" t="s">
        <v>1827</v>
      </c>
      <c r="C917" t="s">
        <v>75</v>
      </c>
      <c r="D917" t="s">
        <v>1828</v>
      </c>
      <c r="E917" t="str">
        <f>RIGHT(Таблица2[[#This Row],[Дата рождения]],4)</f>
        <v>1988</v>
      </c>
      <c r="F917">
        <v>29</v>
      </c>
      <c r="G917" t="s">
        <v>63</v>
      </c>
      <c r="H917">
        <v>99825784</v>
      </c>
    </row>
    <row r="918" spans="1:8" x14ac:dyDescent="0.35">
      <c r="A918">
        <v>461</v>
      </c>
      <c r="B918" t="s">
        <v>1829</v>
      </c>
      <c r="C918" t="s">
        <v>61</v>
      </c>
      <c r="D918" t="s">
        <v>1830</v>
      </c>
      <c r="E918" t="str">
        <f>RIGHT(Таблица2[[#This Row],[Дата рождения]],4)</f>
        <v>1989</v>
      </c>
      <c r="F918">
        <v>28</v>
      </c>
      <c r="G918" t="s">
        <v>69</v>
      </c>
      <c r="H918">
        <v>37562353</v>
      </c>
    </row>
    <row r="919" spans="1:8" x14ac:dyDescent="0.35">
      <c r="A919">
        <v>669</v>
      </c>
      <c r="B919" t="s">
        <v>1831</v>
      </c>
      <c r="C919" t="s">
        <v>61</v>
      </c>
      <c r="D919" t="s">
        <v>1832</v>
      </c>
      <c r="E919" t="str">
        <f>RIGHT(Таблица2[[#This Row],[Дата рождения]],4)</f>
        <v>1992</v>
      </c>
      <c r="F919">
        <v>25</v>
      </c>
      <c r="G919" t="s">
        <v>146</v>
      </c>
      <c r="H919">
        <v>77215297</v>
      </c>
    </row>
    <row r="920" spans="1:8" x14ac:dyDescent="0.35">
      <c r="A920">
        <v>11</v>
      </c>
      <c r="B920" t="s">
        <v>1833</v>
      </c>
      <c r="C920" t="s">
        <v>61</v>
      </c>
      <c r="D920" t="s">
        <v>1834</v>
      </c>
      <c r="E920" t="str">
        <f>RIGHT(Таблица2[[#This Row],[Дата рождения]],4)</f>
        <v>1989</v>
      </c>
      <c r="F920">
        <v>28</v>
      </c>
      <c r="G920" t="s">
        <v>63</v>
      </c>
      <c r="H920">
        <v>17129224</v>
      </c>
    </row>
    <row r="921" spans="1:8" x14ac:dyDescent="0.35">
      <c r="A921">
        <v>154</v>
      </c>
      <c r="B921" t="s">
        <v>1835</v>
      </c>
      <c r="C921" t="s">
        <v>75</v>
      </c>
      <c r="D921" t="s">
        <v>1202</v>
      </c>
      <c r="E921" t="str">
        <f>RIGHT(Таблица2[[#This Row],[Дата рождения]],4)</f>
        <v>1986</v>
      </c>
      <c r="F921">
        <v>31</v>
      </c>
      <c r="G921" t="s">
        <v>63</v>
      </c>
      <c r="H921">
        <v>2529682</v>
      </c>
    </row>
    <row r="922" spans="1:8" x14ac:dyDescent="0.35">
      <c r="A922">
        <v>67</v>
      </c>
      <c r="B922" t="s">
        <v>1836</v>
      </c>
      <c r="C922" t="s">
        <v>75</v>
      </c>
      <c r="D922" t="s">
        <v>1837</v>
      </c>
      <c r="E922" t="str">
        <f>RIGHT(Таблица2[[#This Row],[Дата рождения]],4)</f>
        <v>1983</v>
      </c>
      <c r="F922">
        <v>34</v>
      </c>
      <c r="G922" t="s">
        <v>146</v>
      </c>
      <c r="H922">
        <v>96418353</v>
      </c>
    </row>
    <row r="923" spans="1:8" x14ac:dyDescent="0.35">
      <c r="A923">
        <v>316</v>
      </c>
      <c r="B923" t="s">
        <v>1838</v>
      </c>
      <c r="C923" t="s">
        <v>75</v>
      </c>
      <c r="D923" t="s">
        <v>1839</v>
      </c>
      <c r="E923" t="str">
        <f>RIGHT(Таблица2[[#This Row],[Дата рождения]],4)</f>
        <v>1991</v>
      </c>
      <c r="F923">
        <v>26</v>
      </c>
      <c r="G923" t="s">
        <v>79</v>
      </c>
      <c r="H923">
        <v>5272402</v>
      </c>
    </row>
    <row r="924" spans="1:8" x14ac:dyDescent="0.35">
      <c r="A924">
        <v>1005</v>
      </c>
      <c r="B924" t="s">
        <v>1840</v>
      </c>
      <c r="C924" t="s">
        <v>61</v>
      </c>
      <c r="D924" t="s">
        <v>1841</v>
      </c>
      <c r="E924" t="str">
        <f>RIGHT(Таблица2[[#This Row],[Дата рождения]],4)</f>
        <v>1997</v>
      </c>
      <c r="F924">
        <v>20</v>
      </c>
      <c r="G924" t="s">
        <v>63</v>
      </c>
      <c r="H924">
        <v>17025053</v>
      </c>
    </row>
    <row r="925" spans="1:8" x14ac:dyDescent="0.35">
      <c r="A925">
        <v>1682</v>
      </c>
      <c r="B925" t="s">
        <v>1842</v>
      </c>
      <c r="C925" t="s">
        <v>61</v>
      </c>
      <c r="D925" t="s">
        <v>1843</v>
      </c>
      <c r="E925" t="str">
        <f>RIGHT(Таблица2[[#This Row],[Дата рождения]],4)</f>
        <v>1983</v>
      </c>
      <c r="F925">
        <v>34</v>
      </c>
      <c r="G925" t="s">
        <v>146</v>
      </c>
      <c r="H925">
        <v>18913815</v>
      </c>
    </row>
    <row r="926" spans="1:8" x14ac:dyDescent="0.35">
      <c r="A926">
        <v>667</v>
      </c>
      <c r="B926" t="s">
        <v>1844</v>
      </c>
      <c r="C926" t="s">
        <v>75</v>
      </c>
      <c r="D926" t="s">
        <v>1845</v>
      </c>
      <c r="E926" t="str">
        <f>RIGHT(Таблица2[[#This Row],[Дата рождения]],4)</f>
        <v>1988</v>
      </c>
      <c r="F926">
        <v>29</v>
      </c>
      <c r="G926" t="s">
        <v>63</v>
      </c>
      <c r="H926">
        <v>73671046</v>
      </c>
    </row>
    <row r="927" spans="1:8" x14ac:dyDescent="0.35">
      <c r="A927">
        <v>201</v>
      </c>
      <c r="B927" t="s">
        <v>1846</v>
      </c>
      <c r="C927" t="s">
        <v>61</v>
      </c>
      <c r="D927" t="s">
        <v>1847</v>
      </c>
      <c r="E927" t="str">
        <f>RIGHT(Таблица2[[#This Row],[Дата рождения]],4)</f>
        <v>1977</v>
      </c>
      <c r="F927">
        <v>40</v>
      </c>
      <c r="G927" t="s">
        <v>89</v>
      </c>
      <c r="H927">
        <v>76660910</v>
      </c>
    </row>
    <row r="928" spans="1:8" x14ac:dyDescent="0.35">
      <c r="A928">
        <v>34</v>
      </c>
      <c r="B928" t="s">
        <v>1848</v>
      </c>
      <c r="C928" t="s">
        <v>75</v>
      </c>
      <c r="D928" t="s">
        <v>1849</v>
      </c>
      <c r="E928" t="str">
        <f>RIGHT(Таблица2[[#This Row],[Дата рождения]],4)</f>
        <v>1981</v>
      </c>
      <c r="F928">
        <v>36</v>
      </c>
      <c r="G928" t="s">
        <v>63</v>
      </c>
      <c r="H928">
        <v>15798865</v>
      </c>
    </row>
    <row r="929" spans="1:8" x14ac:dyDescent="0.35">
      <c r="A929">
        <v>1307</v>
      </c>
      <c r="B929" t="s">
        <v>1850</v>
      </c>
      <c r="C929" t="s">
        <v>75</v>
      </c>
      <c r="D929" t="s">
        <v>1315</v>
      </c>
      <c r="E929" t="str">
        <f>RIGHT(Таблица2[[#This Row],[Дата рождения]],4)</f>
        <v>1989</v>
      </c>
      <c r="F929">
        <v>28</v>
      </c>
      <c r="G929" t="s">
        <v>1487</v>
      </c>
      <c r="H929">
        <v>46245166</v>
      </c>
    </row>
    <row r="930" spans="1:8" x14ac:dyDescent="0.35">
      <c r="A930">
        <v>841</v>
      </c>
      <c r="B930" t="s">
        <v>628</v>
      </c>
      <c r="C930" t="s">
        <v>61</v>
      </c>
      <c r="D930" t="s">
        <v>629</v>
      </c>
      <c r="E930" t="str">
        <f>RIGHT(Таблица2[[#This Row],[Дата рождения]],4)</f>
        <v>1994</v>
      </c>
      <c r="F930">
        <v>23</v>
      </c>
      <c r="G930" t="s">
        <v>63</v>
      </c>
      <c r="H930">
        <v>51870056</v>
      </c>
    </row>
    <row r="931" spans="1:8" x14ac:dyDescent="0.35">
      <c r="A931">
        <v>938</v>
      </c>
      <c r="B931" t="s">
        <v>1851</v>
      </c>
      <c r="C931" t="s">
        <v>75</v>
      </c>
      <c r="D931" t="s">
        <v>1852</v>
      </c>
      <c r="E931" t="str">
        <f>RIGHT(Таблица2[[#This Row],[Дата рождения]],4)</f>
        <v>1991</v>
      </c>
      <c r="F931">
        <v>26</v>
      </c>
      <c r="G931" t="s">
        <v>63</v>
      </c>
      <c r="H931">
        <v>5043683</v>
      </c>
    </row>
    <row r="932" spans="1:8" x14ac:dyDescent="0.35">
      <c r="A932">
        <v>1734</v>
      </c>
      <c r="B932" t="s">
        <v>1853</v>
      </c>
      <c r="C932" t="s">
        <v>61</v>
      </c>
      <c r="D932" t="s">
        <v>1854</v>
      </c>
      <c r="E932" t="str">
        <f>RIGHT(Таблица2[[#This Row],[Дата рождения]],4)</f>
        <v>1983</v>
      </c>
      <c r="F932">
        <v>34</v>
      </c>
      <c r="G932" t="s">
        <v>63</v>
      </c>
      <c r="H932">
        <v>60658893</v>
      </c>
    </row>
    <row r="933" spans="1:8" x14ac:dyDescent="0.35">
      <c r="A933">
        <v>1130</v>
      </c>
      <c r="B933" t="s">
        <v>1855</v>
      </c>
      <c r="C933" t="s">
        <v>61</v>
      </c>
      <c r="D933" t="s">
        <v>1856</v>
      </c>
      <c r="E933" t="str">
        <f>RIGHT(Таблица2[[#This Row],[Дата рождения]],4)</f>
        <v>1999</v>
      </c>
      <c r="F933">
        <v>18</v>
      </c>
      <c r="G933" t="s">
        <v>63</v>
      </c>
      <c r="H933">
        <v>67589102</v>
      </c>
    </row>
    <row r="934" spans="1:8" x14ac:dyDescent="0.35">
      <c r="A934">
        <v>1323</v>
      </c>
      <c r="B934" t="s">
        <v>1857</v>
      </c>
      <c r="C934" t="s">
        <v>75</v>
      </c>
      <c r="D934" t="s">
        <v>1858</v>
      </c>
      <c r="E934" t="str">
        <f>RIGHT(Таблица2[[#This Row],[Дата рождения]],4)</f>
        <v>1985</v>
      </c>
      <c r="F934">
        <v>32</v>
      </c>
      <c r="G934" t="s">
        <v>63</v>
      </c>
      <c r="H934">
        <v>24628256</v>
      </c>
    </row>
    <row r="935" spans="1:8" x14ac:dyDescent="0.35">
      <c r="A935">
        <v>706</v>
      </c>
      <c r="B935" t="s">
        <v>1859</v>
      </c>
      <c r="C935" t="s">
        <v>115</v>
      </c>
      <c r="D935" t="s">
        <v>1813</v>
      </c>
      <c r="E935" t="str">
        <f>RIGHT(Таблица2[[#This Row],[Дата рождения]],4)</f>
        <v>1979</v>
      </c>
      <c r="F935">
        <v>38</v>
      </c>
      <c r="G935" t="s">
        <v>89</v>
      </c>
      <c r="H935">
        <v>13571329</v>
      </c>
    </row>
    <row r="936" spans="1:8" x14ac:dyDescent="0.35">
      <c r="A936">
        <v>666</v>
      </c>
      <c r="B936" t="s">
        <v>1860</v>
      </c>
      <c r="C936" t="s">
        <v>61</v>
      </c>
      <c r="D936" t="s">
        <v>1861</v>
      </c>
      <c r="E936" t="str">
        <f>RIGHT(Таблица2[[#This Row],[Дата рождения]],4)</f>
        <v>1990</v>
      </c>
      <c r="F936">
        <v>27</v>
      </c>
      <c r="G936" t="s">
        <v>63</v>
      </c>
      <c r="H936">
        <v>80099182</v>
      </c>
    </row>
    <row r="937" spans="1:8" x14ac:dyDescent="0.35">
      <c r="A937">
        <v>1560</v>
      </c>
      <c r="B937" t="s">
        <v>1862</v>
      </c>
      <c r="C937" t="s">
        <v>75</v>
      </c>
      <c r="D937" t="s">
        <v>1863</v>
      </c>
      <c r="E937" t="str">
        <f>RIGHT(Таблица2[[#This Row],[Дата рождения]],4)</f>
        <v>1994</v>
      </c>
      <c r="F937">
        <v>23</v>
      </c>
      <c r="G937" t="s">
        <v>69</v>
      </c>
      <c r="H937">
        <v>31163844</v>
      </c>
    </row>
    <row r="938" spans="1:8" x14ac:dyDescent="0.35">
      <c r="A938">
        <v>1081</v>
      </c>
      <c r="B938" t="s">
        <v>1864</v>
      </c>
      <c r="C938" t="s">
        <v>115</v>
      </c>
      <c r="D938" t="s">
        <v>1635</v>
      </c>
      <c r="E938" t="str">
        <f>RIGHT(Таблица2[[#This Row],[Дата рождения]],4)</f>
        <v>1990</v>
      </c>
      <c r="F938">
        <v>27</v>
      </c>
      <c r="G938" t="s">
        <v>79</v>
      </c>
      <c r="H938">
        <v>49796160</v>
      </c>
    </row>
    <row r="939" spans="1:8" x14ac:dyDescent="0.35">
      <c r="A939">
        <v>765</v>
      </c>
      <c r="B939" t="s">
        <v>1865</v>
      </c>
      <c r="C939" t="s">
        <v>61</v>
      </c>
      <c r="D939" t="s">
        <v>1866</v>
      </c>
      <c r="E939" t="str">
        <f>RIGHT(Таблица2[[#This Row],[Дата рождения]],4)</f>
        <v>1989</v>
      </c>
      <c r="F939">
        <v>28</v>
      </c>
      <c r="G939" t="s">
        <v>63</v>
      </c>
      <c r="H939">
        <v>35683657</v>
      </c>
    </row>
    <row r="940" spans="1:8" x14ac:dyDescent="0.35">
      <c r="A940">
        <v>264</v>
      </c>
      <c r="B940" t="s">
        <v>1867</v>
      </c>
      <c r="C940" t="s">
        <v>61</v>
      </c>
      <c r="D940" t="s">
        <v>1868</v>
      </c>
      <c r="E940" t="str">
        <f>RIGHT(Таблица2[[#This Row],[Дата рождения]],4)</f>
        <v>1991</v>
      </c>
      <c r="F940">
        <v>26</v>
      </c>
      <c r="G940" t="s">
        <v>63</v>
      </c>
      <c r="H940">
        <v>68192073</v>
      </c>
    </row>
    <row r="941" spans="1:8" x14ac:dyDescent="0.35">
      <c r="A941">
        <v>1106</v>
      </c>
      <c r="B941" t="s">
        <v>1869</v>
      </c>
      <c r="C941" t="s">
        <v>61</v>
      </c>
      <c r="D941" t="s">
        <v>1870</v>
      </c>
      <c r="E941" t="str">
        <f>RIGHT(Таблица2[[#This Row],[Дата рождения]],4)</f>
        <v>1972</v>
      </c>
      <c r="F941">
        <v>45</v>
      </c>
      <c r="G941" t="s">
        <v>146</v>
      </c>
      <c r="H941">
        <v>18956616</v>
      </c>
    </row>
    <row r="942" spans="1:8" x14ac:dyDescent="0.35">
      <c r="A942">
        <v>340</v>
      </c>
      <c r="B942" t="s">
        <v>1871</v>
      </c>
      <c r="C942" t="s">
        <v>61</v>
      </c>
      <c r="D942" t="s">
        <v>1811</v>
      </c>
      <c r="E942" t="str">
        <f>RIGHT(Таблица2[[#This Row],[Дата рождения]],4)</f>
        <v>1996</v>
      </c>
      <c r="F942">
        <v>21</v>
      </c>
      <c r="G942" t="s">
        <v>63</v>
      </c>
      <c r="H942">
        <v>75963629</v>
      </c>
    </row>
    <row r="943" spans="1:8" x14ac:dyDescent="0.35">
      <c r="A943">
        <v>1705</v>
      </c>
      <c r="B943" t="s">
        <v>1872</v>
      </c>
      <c r="C943" t="s">
        <v>61</v>
      </c>
      <c r="D943" t="s">
        <v>1873</v>
      </c>
      <c r="E943" t="str">
        <f>RIGHT(Таблица2[[#This Row],[Дата рождения]],4)</f>
        <v>1985</v>
      </c>
      <c r="F943">
        <v>32</v>
      </c>
      <c r="G943" t="s">
        <v>63</v>
      </c>
      <c r="H943">
        <v>37887796</v>
      </c>
    </row>
    <row r="944" spans="1:8" x14ac:dyDescent="0.35">
      <c r="A944">
        <v>132</v>
      </c>
      <c r="B944" t="s">
        <v>1874</v>
      </c>
      <c r="C944" t="s">
        <v>115</v>
      </c>
      <c r="D944" t="s">
        <v>1875</v>
      </c>
      <c r="E944" t="str">
        <f>RIGHT(Таблица2[[#This Row],[Дата рождения]],4)</f>
        <v>1987</v>
      </c>
      <c r="F944">
        <v>30</v>
      </c>
      <c r="G944" t="s">
        <v>63</v>
      </c>
      <c r="H944">
        <v>46827210</v>
      </c>
    </row>
    <row r="945" spans="1:8" x14ac:dyDescent="0.35">
      <c r="A945">
        <v>499</v>
      </c>
      <c r="B945" t="s">
        <v>1876</v>
      </c>
      <c r="C945" t="s">
        <v>61</v>
      </c>
      <c r="D945" t="s">
        <v>1877</v>
      </c>
      <c r="E945" t="str">
        <f>RIGHT(Таблица2[[#This Row],[Дата рождения]],4)</f>
        <v>1983</v>
      </c>
      <c r="F945">
        <v>34</v>
      </c>
      <c r="G945" t="s">
        <v>89</v>
      </c>
      <c r="H945">
        <v>27409606</v>
      </c>
    </row>
    <row r="946" spans="1:8" x14ac:dyDescent="0.35">
      <c r="A946">
        <v>83</v>
      </c>
      <c r="B946" t="s">
        <v>1878</v>
      </c>
      <c r="C946" t="s">
        <v>61</v>
      </c>
      <c r="D946" t="s">
        <v>1879</v>
      </c>
      <c r="E946" t="str">
        <f>RIGHT(Таблица2[[#This Row],[Дата рождения]],4)</f>
        <v>1992</v>
      </c>
      <c r="F946">
        <v>26</v>
      </c>
      <c r="G946" t="s">
        <v>63</v>
      </c>
      <c r="H946">
        <v>9942294</v>
      </c>
    </row>
    <row r="947" spans="1:8" x14ac:dyDescent="0.35">
      <c r="A947">
        <v>321</v>
      </c>
      <c r="B947" t="s">
        <v>1880</v>
      </c>
      <c r="C947" t="s">
        <v>61</v>
      </c>
      <c r="D947" t="s">
        <v>1881</v>
      </c>
      <c r="E947" t="str">
        <f>RIGHT(Таблица2[[#This Row],[Дата рождения]],4)</f>
        <v>1994</v>
      </c>
      <c r="F947">
        <v>23</v>
      </c>
      <c r="G947" t="s">
        <v>63</v>
      </c>
      <c r="H947">
        <v>25670632</v>
      </c>
    </row>
    <row r="948" spans="1:8" x14ac:dyDescent="0.35">
      <c r="A948">
        <v>810</v>
      </c>
      <c r="B948" t="s">
        <v>1882</v>
      </c>
      <c r="C948" t="s">
        <v>61</v>
      </c>
      <c r="D948" t="s">
        <v>1883</v>
      </c>
      <c r="E948" t="str">
        <f>RIGHT(Таблица2[[#This Row],[Дата рождения]],4)</f>
        <v>1980</v>
      </c>
      <c r="F948">
        <v>37</v>
      </c>
      <c r="G948" t="s">
        <v>63</v>
      </c>
      <c r="H948">
        <v>21114327</v>
      </c>
    </row>
    <row r="949" spans="1:8" x14ac:dyDescent="0.35">
      <c r="A949">
        <v>691</v>
      </c>
      <c r="B949" t="s">
        <v>1884</v>
      </c>
      <c r="C949" t="s">
        <v>61</v>
      </c>
      <c r="D949" t="s">
        <v>1885</v>
      </c>
      <c r="E949" t="str">
        <f>RIGHT(Таблица2[[#This Row],[Дата рождения]],4)</f>
        <v>1982</v>
      </c>
      <c r="F949">
        <v>35</v>
      </c>
      <c r="G949" t="s">
        <v>63</v>
      </c>
      <c r="H949">
        <v>10948672</v>
      </c>
    </row>
    <row r="950" spans="1:8" x14ac:dyDescent="0.35">
      <c r="A950">
        <v>1186</v>
      </c>
      <c r="B950" t="s">
        <v>1886</v>
      </c>
      <c r="C950" t="s">
        <v>61</v>
      </c>
      <c r="D950" t="s">
        <v>1887</v>
      </c>
      <c r="E950" t="str">
        <f>RIGHT(Таблица2[[#This Row],[Дата рождения]],4)</f>
        <v>1983</v>
      </c>
      <c r="F950">
        <v>34</v>
      </c>
      <c r="G950" t="s">
        <v>63</v>
      </c>
      <c r="H950">
        <v>30039201</v>
      </c>
    </row>
    <row r="951" spans="1:8" x14ac:dyDescent="0.35">
      <c r="A951">
        <v>1170</v>
      </c>
      <c r="B951" t="s">
        <v>1888</v>
      </c>
      <c r="C951" t="s">
        <v>61</v>
      </c>
      <c r="D951" t="s">
        <v>1889</v>
      </c>
      <c r="E951" t="str">
        <f>RIGHT(Таблица2[[#This Row],[Дата рождения]],4)</f>
        <v>1982</v>
      </c>
      <c r="F951">
        <v>35</v>
      </c>
      <c r="G951" t="s">
        <v>146</v>
      </c>
      <c r="H951">
        <v>34441138</v>
      </c>
    </row>
    <row r="952" spans="1:8" x14ac:dyDescent="0.35">
      <c r="A952">
        <v>214</v>
      </c>
      <c r="B952" t="s">
        <v>1890</v>
      </c>
      <c r="C952" t="s">
        <v>115</v>
      </c>
      <c r="D952" t="s">
        <v>1891</v>
      </c>
      <c r="E952" t="str">
        <f>RIGHT(Таблица2[[#This Row],[Дата рождения]],4)</f>
        <v>1987</v>
      </c>
      <c r="F952">
        <v>30</v>
      </c>
      <c r="G952" t="s">
        <v>63</v>
      </c>
      <c r="H952">
        <v>30724384</v>
      </c>
    </row>
    <row r="953" spans="1:8" x14ac:dyDescent="0.35">
      <c r="A953">
        <v>1193</v>
      </c>
      <c r="B953" t="s">
        <v>1892</v>
      </c>
      <c r="C953" t="s">
        <v>75</v>
      </c>
      <c r="D953" t="s">
        <v>1893</v>
      </c>
      <c r="E953" t="str">
        <f>RIGHT(Таблица2[[#This Row],[Дата рождения]],4)</f>
        <v>1990</v>
      </c>
      <c r="F953">
        <v>27</v>
      </c>
      <c r="G953" t="s">
        <v>63</v>
      </c>
      <c r="H953">
        <v>26865010</v>
      </c>
    </row>
    <row r="954" spans="1:8" x14ac:dyDescent="0.35">
      <c r="A954">
        <v>1056</v>
      </c>
      <c r="B954" t="s">
        <v>1102</v>
      </c>
      <c r="C954" t="s">
        <v>61</v>
      </c>
      <c r="D954" t="s">
        <v>1103</v>
      </c>
      <c r="E954" t="str">
        <f>RIGHT(Таблица2[[#This Row],[Дата рождения]],4)</f>
        <v>1985</v>
      </c>
      <c r="F954">
        <v>32</v>
      </c>
      <c r="G954" t="s">
        <v>89</v>
      </c>
      <c r="H954">
        <v>47280106</v>
      </c>
    </row>
    <row r="955" spans="1:8" x14ac:dyDescent="0.35">
      <c r="A955">
        <v>725</v>
      </c>
      <c r="B955" t="s">
        <v>1894</v>
      </c>
      <c r="C955" t="s">
        <v>75</v>
      </c>
      <c r="D955" t="s">
        <v>1895</v>
      </c>
      <c r="E955" t="str">
        <f>RIGHT(Таблица2[[#This Row],[Дата рождения]],4)</f>
        <v>1983</v>
      </c>
      <c r="F955">
        <v>34</v>
      </c>
      <c r="G955" t="s">
        <v>66</v>
      </c>
      <c r="H955">
        <v>79523892</v>
      </c>
    </row>
    <row r="956" spans="1:8" x14ac:dyDescent="0.35">
      <c r="A956">
        <v>10</v>
      </c>
      <c r="B956" t="s">
        <v>1896</v>
      </c>
      <c r="C956" t="s">
        <v>115</v>
      </c>
      <c r="D956" t="s">
        <v>1196</v>
      </c>
      <c r="E956" t="str">
        <f>RIGHT(Таблица2[[#This Row],[Дата рождения]],4)</f>
        <v>1991</v>
      </c>
      <c r="F956">
        <v>26</v>
      </c>
      <c r="G956" t="s">
        <v>63</v>
      </c>
      <c r="H956">
        <v>86947947</v>
      </c>
    </row>
    <row r="957" spans="1:8" x14ac:dyDescent="0.35">
      <c r="A957">
        <v>1111</v>
      </c>
      <c r="B957" t="s">
        <v>1897</v>
      </c>
      <c r="C957" t="s">
        <v>61</v>
      </c>
      <c r="D957" t="s">
        <v>1898</v>
      </c>
      <c r="E957" t="str">
        <f>RIGHT(Таблица2[[#This Row],[Дата рождения]],4)</f>
        <v>1994</v>
      </c>
      <c r="F957">
        <v>23</v>
      </c>
      <c r="G957" t="s">
        <v>63</v>
      </c>
      <c r="H957">
        <v>98985979</v>
      </c>
    </row>
    <row r="958" spans="1:8" x14ac:dyDescent="0.35">
      <c r="A958">
        <v>319</v>
      </c>
      <c r="B958" t="s">
        <v>1899</v>
      </c>
      <c r="C958" t="s">
        <v>61</v>
      </c>
      <c r="D958" t="s">
        <v>1900</v>
      </c>
      <c r="E958" t="str">
        <f>RIGHT(Таблица2[[#This Row],[Дата рождения]],4)</f>
        <v>1980</v>
      </c>
      <c r="F958">
        <v>37</v>
      </c>
      <c r="G958" t="s">
        <v>63</v>
      </c>
      <c r="H958">
        <v>70717621</v>
      </c>
    </row>
    <row r="959" spans="1:8" x14ac:dyDescent="0.35">
      <c r="A959">
        <v>481</v>
      </c>
      <c r="B959" t="s">
        <v>1901</v>
      </c>
      <c r="C959" t="s">
        <v>61</v>
      </c>
      <c r="D959" t="s">
        <v>1902</v>
      </c>
      <c r="E959" t="str">
        <f>RIGHT(Таблица2[[#This Row],[Дата рождения]],4)</f>
        <v>1976</v>
      </c>
      <c r="F959">
        <v>41</v>
      </c>
      <c r="G959" t="s">
        <v>63</v>
      </c>
      <c r="H959">
        <v>12287071</v>
      </c>
    </row>
    <row r="960" spans="1:8" x14ac:dyDescent="0.35">
      <c r="A960">
        <v>213</v>
      </c>
      <c r="B960" t="s">
        <v>1903</v>
      </c>
      <c r="C960" t="s">
        <v>75</v>
      </c>
      <c r="D960" t="s">
        <v>1904</v>
      </c>
      <c r="E960" t="str">
        <f>RIGHT(Таблица2[[#This Row],[Дата рождения]],4)</f>
        <v>1995</v>
      </c>
      <c r="F960">
        <v>22</v>
      </c>
      <c r="G960" t="s">
        <v>63</v>
      </c>
      <c r="H960">
        <v>47326566</v>
      </c>
    </row>
    <row r="961" spans="1:8" x14ac:dyDescent="0.35">
      <c r="A961">
        <v>164</v>
      </c>
      <c r="B961" t="s">
        <v>1905</v>
      </c>
      <c r="C961" t="s">
        <v>61</v>
      </c>
      <c r="D961" t="s">
        <v>1906</v>
      </c>
      <c r="E961" t="str">
        <f>RIGHT(Таблица2[[#This Row],[Дата рождения]],4)</f>
        <v>1990</v>
      </c>
      <c r="F961">
        <v>27</v>
      </c>
      <c r="G961" t="s">
        <v>89</v>
      </c>
      <c r="H961">
        <v>32856338</v>
      </c>
    </row>
    <row r="962" spans="1:8" x14ac:dyDescent="0.35">
      <c r="A962">
        <v>918</v>
      </c>
      <c r="B962" t="s">
        <v>1907</v>
      </c>
      <c r="C962" t="s">
        <v>61</v>
      </c>
      <c r="D962" t="s">
        <v>1908</v>
      </c>
      <c r="E962" t="str">
        <f>RIGHT(Таблица2[[#This Row],[Дата рождения]],4)</f>
        <v>1992</v>
      </c>
      <c r="F962">
        <v>25</v>
      </c>
      <c r="G962" t="s">
        <v>63</v>
      </c>
      <c r="H962">
        <v>79617044</v>
      </c>
    </row>
    <row r="963" spans="1:8" x14ac:dyDescent="0.35">
      <c r="A963">
        <v>116</v>
      </c>
      <c r="B963" t="s">
        <v>1909</v>
      </c>
      <c r="C963" t="s">
        <v>75</v>
      </c>
      <c r="D963" t="s">
        <v>1910</v>
      </c>
      <c r="E963" t="str">
        <f>RIGHT(Таблица2[[#This Row],[Дата рождения]],4)</f>
        <v>1989</v>
      </c>
      <c r="F963">
        <v>28</v>
      </c>
      <c r="G963" t="s">
        <v>69</v>
      </c>
      <c r="H963">
        <v>9361490</v>
      </c>
    </row>
    <row r="964" spans="1:8" x14ac:dyDescent="0.35">
      <c r="A964">
        <v>894</v>
      </c>
      <c r="B964" t="s">
        <v>1822</v>
      </c>
      <c r="C964" t="s">
        <v>61</v>
      </c>
      <c r="D964" t="s">
        <v>1823</v>
      </c>
      <c r="E964" t="str">
        <f>RIGHT(Таблица2[[#This Row],[Дата рождения]],4)</f>
        <v>1974</v>
      </c>
      <c r="F964">
        <v>43</v>
      </c>
      <c r="G964" t="s">
        <v>63</v>
      </c>
      <c r="H964">
        <v>99380946</v>
      </c>
    </row>
    <row r="965" spans="1:8" x14ac:dyDescent="0.35">
      <c r="A965">
        <v>521</v>
      </c>
      <c r="B965" t="s">
        <v>1911</v>
      </c>
      <c r="C965" t="s">
        <v>75</v>
      </c>
      <c r="D965" t="s">
        <v>1912</v>
      </c>
      <c r="E965" t="str">
        <f>RIGHT(Таблица2[[#This Row],[Дата рождения]],4)</f>
        <v>1992</v>
      </c>
      <c r="F965">
        <v>25</v>
      </c>
      <c r="G965" t="s">
        <v>63</v>
      </c>
      <c r="H965">
        <v>36540983</v>
      </c>
    </row>
    <row r="966" spans="1:8" x14ac:dyDescent="0.35">
      <c r="A966">
        <v>1678</v>
      </c>
      <c r="B966" t="s">
        <v>1913</v>
      </c>
      <c r="C966" t="s">
        <v>75</v>
      </c>
      <c r="D966" t="s">
        <v>1914</v>
      </c>
      <c r="E966" t="str">
        <f>RIGHT(Таблица2[[#This Row],[Дата рождения]],4)</f>
        <v>1988</v>
      </c>
      <c r="F966">
        <v>29</v>
      </c>
      <c r="G966" t="s">
        <v>63</v>
      </c>
      <c r="H966">
        <v>53453720</v>
      </c>
    </row>
    <row r="967" spans="1:8" x14ac:dyDescent="0.35">
      <c r="A967">
        <v>572</v>
      </c>
      <c r="B967" t="s">
        <v>1915</v>
      </c>
      <c r="C967" t="s">
        <v>61</v>
      </c>
      <c r="D967" t="s">
        <v>1916</v>
      </c>
      <c r="E967" t="str">
        <f>RIGHT(Таблица2[[#This Row],[Дата рождения]],4)</f>
        <v>1988</v>
      </c>
      <c r="F967">
        <v>29</v>
      </c>
      <c r="G967" t="s">
        <v>63</v>
      </c>
      <c r="H967">
        <v>7326941</v>
      </c>
    </row>
    <row r="968" spans="1:8" x14ac:dyDescent="0.35">
      <c r="A968">
        <v>14</v>
      </c>
      <c r="B968" t="s">
        <v>1917</v>
      </c>
      <c r="C968" t="s">
        <v>75</v>
      </c>
      <c r="D968" t="s">
        <v>1918</v>
      </c>
      <c r="E968" t="str">
        <f>RIGHT(Таблица2[[#This Row],[Дата рождения]],4)</f>
        <v>1986</v>
      </c>
      <c r="F968">
        <v>31</v>
      </c>
      <c r="G968" t="s">
        <v>89</v>
      </c>
      <c r="H968">
        <v>9878226</v>
      </c>
    </row>
    <row r="969" spans="1:8" x14ac:dyDescent="0.35">
      <c r="A969">
        <v>506</v>
      </c>
      <c r="B969" t="s">
        <v>1919</v>
      </c>
      <c r="C969" t="s">
        <v>115</v>
      </c>
      <c r="D969" t="s">
        <v>1920</v>
      </c>
      <c r="E969" t="str">
        <f>RIGHT(Таблица2[[#This Row],[Дата рождения]],4)</f>
        <v>1998</v>
      </c>
      <c r="F969">
        <v>19</v>
      </c>
      <c r="G969" t="s">
        <v>63</v>
      </c>
      <c r="H969">
        <v>17151442</v>
      </c>
    </row>
    <row r="970" spans="1:8" x14ac:dyDescent="0.35">
      <c r="A970">
        <v>637</v>
      </c>
      <c r="B970" t="s">
        <v>1921</v>
      </c>
      <c r="C970" t="s">
        <v>115</v>
      </c>
      <c r="D970" t="s">
        <v>1922</v>
      </c>
      <c r="E970" t="str">
        <f>RIGHT(Таблица2[[#This Row],[Дата рождения]],4)</f>
        <v>1986</v>
      </c>
      <c r="F970">
        <v>31</v>
      </c>
      <c r="G970" t="s">
        <v>89</v>
      </c>
      <c r="H970">
        <v>60611801</v>
      </c>
    </row>
    <row r="971" spans="1:8" x14ac:dyDescent="0.35">
      <c r="A971">
        <v>88</v>
      </c>
      <c r="B971" t="s">
        <v>1923</v>
      </c>
      <c r="C971" t="s">
        <v>61</v>
      </c>
      <c r="D971" t="s">
        <v>1924</v>
      </c>
      <c r="E971" t="str">
        <f>RIGHT(Таблица2[[#This Row],[Дата рождения]],4)</f>
        <v>1985</v>
      </c>
      <c r="F971">
        <v>32</v>
      </c>
      <c r="G971" t="s">
        <v>146</v>
      </c>
      <c r="H971">
        <v>66243220</v>
      </c>
    </row>
    <row r="972" spans="1:8" x14ac:dyDescent="0.35">
      <c r="A972">
        <v>1669</v>
      </c>
      <c r="B972" t="s">
        <v>1925</v>
      </c>
      <c r="C972" t="s">
        <v>61</v>
      </c>
      <c r="D972" t="s">
        <v>1926</v>
      </c>
      <c r="E972" t="str">
        <f>RIGHT(Таблица2[[#This Row],[Дата рождения]],4)</f>
        <v>1994</v>
      </c>
      <c r="F972">
        <v>23</v>
      </c>
      <c r="G972" t="s">
        <v>229</v>
      </c>
      <c r="H972">
        <v>36680884</v>
      </c>
    </row>
    <row r="973" spans="1:8" x14ac:dyDescent="0.35">
      <c r="A973">
        <v>1489</v>
      </c>
      <c r="B973" t="s">
        <v>1927</v>
      </c>
      <c r="C973" t="s">
        <v>61</v>
      </c>
      <c r="D973" t="s">
        <v>1928</v>
      </c>
      <c r="E973" t="str">
        <f>RIGHT(Таблица2[[#This Row],[Дата рождения]],4)</f>
        <v>1989</v>
      </c>
      <c r="F973">
        <v>28</v>
      </c>
      <c r="G973" t="s">
        <v>89</v>
      </c>
      <c r="H973">
        <v>71021872</v>
      </c>
    </row>
    <row r="974" spans="1:8" x14ac:dyDescent="0.35">
      <c r="A974">
        <v>1057</v>
      </c>
      <c r="B974" t="s">
        <v>1929</v>
      </c>
      <c r="C974" t="s">
        <v>115</v>
      </c>
      <c r="D974" t="s">
        <v>1930</v>
      </c>
      <c r="E974" t="str">
        <f>RIGHT(Таблица2[[#This Row],[Дата рождения]],4)</f>
        <v>1988</v>
      </c>
      <c r="F974">
        <v>29</v>
      </c>
      <c r="G974" t="s">
        <v>146</v>
      </c>
      <c r="H974">
        <v>75055717</v>
      </c>
    </row>
    <row r="975" spans="1:8" x14ac:dyDescent="0.35">
      <c r="A975">
        <v>592</v>
      </c>
      <c r="B975" t="s">
        <v>1931</v>
      </c>
      <c r="C975" t="s">
        <v>75</v>
      </c>
      <c r="D975" t="s">
        <v>1932</v>
      </c>
      <c r="E975" t="str">
        <f>RIGHT(Таблица2[[#This Row],[Дата рождения]],4)</f>
        <v>1991</v>
      </c>
      <c r="F975">
        <v>26</v>
      </c>
      <c r="G975" t="s">
        <v>229</v>
      </c>
      <c r="H975">
        <v>51419309</v>
      </c>
    </row>
    <row r="976" spans="1:8" x14ac:dyDescent="0.35">
      <c r="A976">
        <v>764</v>
      </c>
      <c r="B976" t="s">
        <v>1933</v>
      </c>
      <c r="C976" t="s">
        <v>61</v>
      </c>
      <c r="D976" t="s">
        <v>1934</v>
      </c>
      <c r="E976" t="str">
        <f>RIGHT(Таблица2[[#This Row],[Дата рождения]],4)</f>
        <v>1990</v>
      </c>
      <c r="F976">
        <v>28</v>
      </c>
      <c r="G976" t="s">
        <v>63</v>
      </c>
      <c r="H976">
        <v>17314170</v>
      </c>
    </row>
    <row r="977" spans="1:8" x14ac:dyDescent="0.35">
      <c r="A977">
        <v>541</v>
      </c>
      <c r="B977" t="s">
        <v>1935</v>
      </c>
      <c r="C977" t="s">
        <v>61</v>
      </c>
      <c r="D977" t="s">
        <v>1936</v>
      </c>
      <c r="E977" t="str">
        <f>RIGHT(Таблица2[[#This Row],[Дата рождения]],4)</f>
        <v>1991</v>
      </c>
      <c r="F977">
        <v>26</v>
      </c>
      <c r="G977" t="s">
        <v>63</v>
      </c>
      <c r="H977">
        <v>40023683</v>
      </c>
    </row>
    <row r="978" spans="1:8" x14ac:dyDescent="0.35">
      <c r="A978">
        <v>354</v>
      </c>
      <c r="B978" t="s">
        <v>1937</v>
      </c>
      <c r="C978" t="s">
        <v>115</v>
      </c>
      <c r="D978" t="s">
        <v>1938</v>
      </c>
      <c r="E978" t="str">
        <f>RIGHT(Таблица2[[#This Row],[Дата рождения]],4)</f>
        <v>1988</v>
      </c>
      <c r="F978">
        <v>29</v>
      </c>
      <c r="G978" t="s">
        <v>63</v>
      </c>
      <c r="H978">
        <v>69349081</v>
      </c>
    </row>
    <row r="979" spans="1:8" x14ac:dyDescent="0.35">
      <c r="A979">
        <v>1385</v>
      </c>
      <c r="B979" t="s">
        <v>1939</v>
      </c>
      <c r="C979" t="s">
        <v>61</v>
      </c>
      <c r="D979" t="s">
        <v>1940</v>
      </c>
      <c r="E979" t="str">
        <f>RIGHT(Таблица2[[#This Row],[Дата рождения]],4)</f>
        <v>1994</v>
      </c>
      <c r="F979">
        <v>23</v>
      </c>
      <c r="G979" t="s">
        <v>66</v>
      </c>
      <c r="H979">
        <v>16397199</v>
      </c>
    </row>
    <row r="980" spans="1:8" x14ac:dyDescent="0.35">
      <c r="A980">
        <v>1156</v>
      </c>
      <c r="B980" t="s">
        <v>1941</v>
      </c>
      <c r="C980" t="s">
        <v>75</v>
      </c>
      <c r="D980" t="s">
        <v>1942</v>
      </c>
      <c r="E980" t="str">
        <f>RIGHT(Таблица2[[#This Row],[Дата рождения]],4)</f>
        <v>1985</v>
      </c>
      <c r="F980">
        <v>32</v>
      </c>
      <c r="G980" t="s">
        <v>63</v>
      </c>
      <c r="H980">
        <v>7932626</v>
      </c>
    </row>
    <row r="981" spans="1:8" x14ac:dyDescent="0.35">
      <c r="A981">
        <v>1290</v>
      </c>
      <c r="B981" t="s">
        <v>1943</v>
      </c>
      <c r="C981" t="s">
        <v>75</v>
      </c>
      <c r="D981" t="s">
        <v>1944</v>
      </c>
      <c r="E981" t="str">
        <f>RIGHT(Таблица2[[#This Row],[Дата рождения]],4)</f>
        <v>1987</v>
      </c>
      <c r="F981">
        <v>30</v>
      </c>
      <c r="G981" t="s">
        <v>229</v>
      </c>
      <c r="H981">
        <v>70038845</v>
      </c>
    </row>
    <row r="982" spans="1:8" x14ac:dyDescent="0.35">
      <c r="A982">
        <v>907</v>
      </c>
      <c r="B982" t="s">
        <v>1945</v>
      </c>
      <c r="C982" t="s">
        <v>61</v>
      </c>
      <c r="D982" t="s">
        <v>1946</v>
      </c>
      <c r="E982" t="str">
        <f>RIGHT(Таблица2[[#This Row],[Дата рождения]],4)</f>
        <v>1990</v>
      </c>
      <c r="F982">
        <v>27</v>
      </c>
      <c r="G982" t="s">
        <v>98</v>
      </c>
      <c r="H982">
        <v>21685971</v>
      </c>
    </row>
    <row r="983" spans="1:8" x14ac:dyDescent="0.35">
      <c r="A983">
        <v>529</v>
      </c>
      <c r="B983" t="s">
        <v>1947</v>
      </c>
      <c r="C983" t="s">
        <v>61</v>
      </c>
      <c r="D983" t="s">
        <v>978</v>
      </c>
      <c r="E983" t="str">
        <f>RIGHT(Таблица2[[#This Row],[Дата рождения]],4)</f>
        <v>1992</v>
      </c>
      <c r="F983">
        <v>25</v>
      </c>
      <c r="G983" t="s">
        <v>63</v>
      </c>
      <c r="H983">
        <v>55443009</v>
      </c>
    </row>
    <row r="984" spans="1:8" x14ac:dyDescent="0.35">
      <c r="A984">
        <v>1044</v>
      </c>
      <c r="B984" t="s">
        <v>1948</v>
      </c>
      <c r="C984" t="s">
        <v>61</v>
      </c>
      <c r="D984" t="s">
        <v>1949</v>
      </c>
      <c r="E984" t="str">
        <f>RIGHT(Таблица2[[#This Row],[Дата рождения]],4)</f>
        <v>1987</v>
      </c>
      <c r="F984">
        <v>30</v>
      </c>
      <c r="G984" t="s">
        <v>1950</v>
      </c>
      <c r="H984">
        <v>58488279</v>
      </c>
    </row>
    <row r="985" spans="1:8" x14ac:dyDescent="0.35">
      <c r="A985">
        <v>1411</v>
      </c>
      <c r="B985" t="s">
        <v>1951</v>
      </c>
      <c r="C985" t="s">
        <v>75</v>
      </c>
      <c r="D985" t="s">
        <v>1952</v>
      </c>
      <c r="E985" t="str">
        <f>RIGHT(Таблица2[[#This Row],[Дата рождения]],4)</f>
        <v>1983</v>
      </c>
      <c r="F985">
        <v>34</v>
      </c>
      <c r="G985" t="s">
        <v>79</v>
      </c>
      <c r="H985">
        <v>79554790</v>
      </c>
    </row>
    <row r="986" spans="1:8" x14ac:dyDescent="0.35">
      <c r="A986">
        <v>649</v>
      </c>
      <c r="B986" t="s">
        <v>1953</v>
      </c>
      <c r="C986" t="s">
        <v>115</v>
      </c>
      <c r="D986" t="s">
        <v>1954</v>
      </c>
      <c r="E986" t="str">
        <f>RIGHT(Таблица2[[#This Row],[Дата рождения]],4)</f>
        <v>2000</v>
      </c>
      <c r="F986">
        <v>17</v>
      </c>
      <c r="G986" t="s">
        <v>63</v>
      </c>
      <c r="H986">
        <v>98643275</v>
      </c>
    </row>
    <row r="987" spans="1:8" x14ac:dyDescent="0.35">
      <c r="A987">
        <v>950</v>
      </c>
      <c r="B987" t="s">
        <v>1955</v>
      </c>
      <c r="C987" t="s">
        <v>61</v>
      </c>
      <c r="D987" t="s">
        <v>1956</v>
      </c>
      <c r="E987" t="str">
        <f>RIGHT(Таблица2[[#This Row],[Дата рождения]],4)</f>
        <v>1994</v>
      </c>
      <c r="F987">
        <v>23</v>
      </c>
      <c r="G987" t="s">
        <v>63</v>
      </c>
      <c r="H987">
        <v>2134621</v>
      </c>
    </row>
    <row r="988" spans="1:8" x14ac:dyDescent="0.35">
      <c r="A988">
        <v>1189</v>
      </c>
      <c r="B988" t="s">
        <v>1957</v>
      </c>
      <c r="C988" t="s">
        <v>61</v>
      </c>
      <c r="D988" t="s">
        <v>1958</v>
      </c>
      <c r="E988" t="str">
        <f>RIGHT(Таблица2[[#This Row],[Дата рождения]],4)</f>
        <v>1996</v>
      </c>
      <c r="F988">
        <v>21</v>
      </c>
      <c r="G988" t="s">
        <v>63</v>
      </c>
      <c r="H988">
        <v>70391151</v>
      </c>
    </row>
    <row r="989" spans="1:8" x14ac:dyDescent="0.35">
      <c r="A989">
        <v>472</v>
      </c>
      <c r="B989" t="s">
        <v>1959</v>
      </c>
      <c r="C989" t="s">
        <v>61</v>
      </c>
      <c r="D989" t="s">
        <v>1960</v>
      </c>
      <c r="E989" t="str">
        <f>RIGHT(Таблица2[[#This Row],[Дата рождения]],4)</f>
        <v>1992</v>
      </c>
      <c r="F989">
        <v>26</v>
      </c>
      <c r="G989" t="s">
        <v>63</v>
      </c>
      <c r="H989">
        <v>679476</v>
      </c>
    </row>
    <row r="990" spans="1:8" x14ac:dyDescent="0.35">
      <c r="A990">
        <v>1107</v>
      </c>
      <c r="B990" t="s">
        <v>1961</v>
      </c>
      <c r="C990" t="s">
        <v>75</v>
      </c>
      <c r="D990" t="s">
        <v>1962</v>
      </c>
      <c r="E990" t="str">
        <f>RIGHT(Таблица2[[#This Row],[Дата рождения]],4)</f>
        <v>1983</v>
      </c>
      <c r="F990">
        <v>35</v>
      </c>
      <c r="G990" t="s">
        <v>63</v>
      </c>
      <c r="H990">
        <v>87134255</v>
      </c>
    </row>
    <row r="991" spans="1:8" x14ac:dyDescent="0.35">
      <c r="A991">
        <v>487</v>
      </c>
      <c r="B991" t="s">
        <v>1963</v>
      </c>
      <c r="C991" t="s">
        <v>75</v>
      </c>
      <c r="D991" t="s">
        <v>1964</v>
      </c>
      <c r="E991" t="str">
        <f>RIGHT(Таблица2[[#This Row],[Дата рождения]],4)</f>
        <v>1985</v>
      </c>
      <c r="F991">
        <v>32</v>
      </c>
      <c r="G991" t="s">
        <v>63</v>
      </c>
      <c r="H991">
        <v>20900697</v>
      </c>
    </row>
    <row r="992" spans="1:8" x14ac:dyDescent="0.35">
      <c r="A992">
        <v>502</v>
      </c>
      <c r="B992" t="s">
        <v>1965</v>
      </c>
      <c r="C992" t="s">
        <v>115</v>
      </c>
      <c r="D992" t="s">
        <v>1966</v>
      </c>
      <c r="E992" t="str">
        <f>RIGHT(Таблица2[[#This Row],[Дата рождения]],4)</f>
        <v>1994</v>
      </c>
      <c r="F992">
        <v>23</v>
      </c>
      <c r="G992" t="s">
        <v>708</v>
      </c>
      <c r="H992">
        <v>28597512</v>
      </c>
    </row>
    <row r="993" spans="1:8" x14ac:dyDescent="0.35">
      <c r="A993">
        <v>683</v>
      </c>
      <c r="B993" t="s">
        <v>1967</v>
      </c>
      <c r="C993" t="s">
        <v>75</v>
      </c>
      <c r="D993" t="s">
        <v>1968</v>
      </c>
      <c r="E993" t="str">
        <f>RIGHT(Таблица2[[#This Row],[Дата рождения]],4)</f>
        <v>1979</v>
      </c>
      <c r="F993">
        <v>38</v>
      </c>
      <c r="G993" t="s">
        <v>89</v>
      </c>
      <c r="H993">
        <v>94725575</v>
      </c>
    </row>
    <row r="994" spans="1:8" x14ac:dyDescent="0.35">
      <c r="A994">
        <v>179</v>
      </c>
      <c r="B994" t="s">
        <v>1969</v>
      </c>
      <c r="C994" t="s">
        <v>61</v>
      </c>
      <c r="D994" t="s">
        <v>1970</v>
      </c>
      <c r="E994" t="str">
        <f>RIGHT(Таблица2[[#This Row],[Дата рождения]],4)</f>
        <v>1991</v>
      </c>
      <c r="F994">
        <v>26</v>
      </c>
      <c r="G994" t="s">
        <v>109</v>
      </c>
      <c r="H994">
        <v>46255918</v>
      </c>
    </row>
    <row r="995" spans="1:8" x14ac:dyDescent="0.35">
      <c r="A995">
        <v>384</v>
      </c>
      <c r="B995" t="s">
        <v>1971</v>
      </c>
      <c r="C995" t="s">
        <v>61</v>
      </c>
      <c r="D995" t="s">
        <v>1972</v>
      </c>
      <c r="E995" t="str">
        <f>RIGHT(Таблица2[[#This Row],[Дата рождения]],4)</f>
        <v>1986</v>
      </c>
      <c r="F995">
        <v>31</v>
      </c>
      <c r="G995" t="s">
        <v>63</v>
      </c>
      <c r="H995">
        <v>50429104</v>
      </c>
    </row>
    <row r="996" spans="1:8" x14ac:dyDescent="0.35">
      <c r="A996">
        <v>393</v>
      </c>
      <c r="B996" t="s">
        <v>1973</v>
      </c>
      <c r="C996" t="s">
        <v>75</v>
      </c>
      <c r="D996" t="s">
        <v>1974</v>
      </c>
      <c r="E996" t="str">
        <f>RIGHT(Таблица2[[#This Row],[Дата рождения]],4)</f>
        <v>1983</v>
      </c>
      <c r="F996">
        <v>34</v>
      </c>
      <c r="G996" t="s">
        <v>66</v>
      </c>
      <c r="H996">
        <v>60319875</v>
      </c>
    </row>
    <row r="997" spans="1:8" x14ac:dyDescent="0.35">
      <c r="A997">
        <v>1092</v>
      </c>
      <c r="B997" t="s">
        <v>1975</v>
      </c>
      <c r="C997" t="s">
        <v>61</v>
      </c>
      <c r="D997" t="s">
        <v>1976</v>
      </c>
      <c r="E997" t="str">
        <f>RIGHT(Таблица2[[#This Row],[Дата рождения]],4)</f>
        <v>1982</v>
      </c>
      <c r="F997">
        <v>35</v>
      </c>
      <c r="G997" t="s">
        <v>63</v>
      </c>
      <c r="H997">
        <v>96940975</v>
      </c>
    </row>
    <row r="998" spans="1:8" x14ac:dyDescent="0.35">
      <c r="A998">
        <v>1395</v>
      </c>
      <c r="B998" t="s">
        <v>1977</v>
      </c>
      <c r="C998" t="s">
        <v>75</v>
      </c>
      <c r="D998" t="s">
        <v>1978</v>
      </c>
      <c r="E998" t="str">
        <f>RIGHT(Таблица2[[#This Row],[Дата рождения]],4)</f>
        <v>1995</v>
      </c>
      <c r="F998">
        <v>22</v>
      </c>
      <c r="G998" t="s">
        <v>63</v>
      </c>
      <c r="H998">
        <v>81220200</v>
      </c>
    </row>
    <row r="999" spans="1:8" x14ac:dyDescent="0.35">
      <c r="A999">
        <v>1448</v>
      </c>
      <c r="B999" t="s">
        <v>1979</v>
      </c>
      <c r="C999" t="s">
        <v>115</v>
      </c>
      <c r="D999" t="s">
        <v>1980</v>
      </c>
      <c r="E999" t="str">
        <f>RIGHT(Таблица2[[#This Row],[Дата рождения]],4)</f>
        <v>1988</v>
      </c>
      <c r="F999">
        <v>29</v>
      </c>
      <c r="G999" t="s">
        <v>69</v>
      </c>
      <c r="H999">
        <v>14075264</v>
      </c>
    </row>
    <row r="1000" spans="1:8" x14ac:dyDescent="0.35">
      <c r="A1000">
        <v>223</v>
      </c>
      <c r="B1000" t="s">
        <v>1981</v>
      </c>
      <c r="C1000" t="s">
        <v>61</v>
      </c>
      <c r="D1000" t="s">
        <v>1982</v>
      </c>
      <c r="E1000" t="str">
        <f>RIGHT(Таблица2[[#This Row],[Дата рождения]],4)</f>
        <v>1992</v>
      </c>
      <c r="F1000">
        <v>25</v>
      </c>
      <c r="G1000" t="s">
        <v>63</v>
      </c>
      <c r="H1000">
        <v>10079570</v>
      </c>
    </row>
    <row r="1001" spans="1:8" x14ac:dyDescent="0.35">
      <c r="A1001">
        <v>943</v>
      </c>
      <c r="B1001" t="s">
        <v>1983</v>
      </c>
      <c r="C1001" t="s">
        <v>75</v>
      </c>
      <c r="D1001" t="s">
        <v>1984</v>
      </c>
      <c r="E1001" t="str">
        <f>RIGHT(Таблица2[[#This Row],[Дата рождения]],4)</f>
        <v>1981</v>
      </c>
      <c r="F1001">
        <v>36</v>
      </c>
      <c r="G1001" t="s">
        <v>63</v>
      </c>
      <c r="H1001">
        <v>69827352</v>
      </c>
    </row>
    <row r="1002" spans="1:8" x14ac:dyDescent="0.35">
      <c r="A1002">
        <v>500</v>
      </c>
      <c r="B1002" t="s">
        <v>1985</v>
      </c>
      <c r="C1002" t="s">
        <v>75</v>
      </c>
      <c r="D1002" t="s">
        <v>1986</v>
      </c>
      <c r="E1002" t="str">
        <f>RIGHT(Таблица2[[#This Row],[Дата рождения]],4)</f>
        <v>1986</v>
      </c>
      <c r="F1002">
        <v>31</v>
      </c>
      <c r="G1002" t="s">
        <v>89</v>
      </c>
      <c r="H1002">
        <v>19551421</v>
      </c>
    </row>
    <row r="1003" spans="1:8" x14ac:dyDescent="0.35">
      <c r="A1003">
        <v>330</v>
      </c>
      <c r="B1003" t="s">
        <v>1987</v>
      </c>
      <c r="C1003" t="s">
        <v>61</v>
      </c>
      <c r="D1003" t="s">
        <v>1988</v>
      </c>
      <c r="E1003" t="str">
        <f>RIGHT(Таблица2[[#This Row],[Дата рождения]],4)</f>
        <v>1994</v>
      </c>
      <c r="F1003">
        <v>23</v>
      </c>
      <c r="G1003" t="s">
        <v>63</v>
      </c>
      <c r="H1003">
        <v>36193254</v>
      </c>
    </row>
    <row r="1004" spans="1:8" x14ac:dyDescent="0.35">
      <c r="A1004">
        <v>51</v>
      </c>
      <c r="B1004" t="s">
        <v>1989</v>
      </c>
      <c r="C1004" t="s">
        <v>75</v>
      </c>
      <c r="D1004" t="s">
        <v>1990</v>
      </c>
      <c r="E1004" t="str">
        <f>RIGHT(Таблица2[[#This Row],[Дата рождения]],4)</f>
        <v>1992</v>
      </c>
      <c r="F1004">
        <v>25</v>
      </c>
      <c r="G1004" t="s">
        <v>63</v>
      </c>
      <c r="H1004">
        <v>80404760</v>
      </c>
    </row>
    <row r="1005" spans="1:8" x14ac:dyDescent="0.35">
      <c r="A1005">
        <v>1211</v>
      </c>
      <c r="B1005" t="s">
        <v>1991</v>
      </c>
      <c r="C1005" t="s">
        <v>75</v>
      </c>
      <c r="D1005" t="s">
        <v>1992</v>
      </c>
      <c r="E1005" t="str">
        <f>RIGHT(Таблица2[[#This Row],[Дата рождения]],4)</f>
        <v>1978</v>
      </c>
      <c r="F1005">
        <v>39</v>
      </c>
      <c r="G1005" t="s">
        <v>63</v>
      </c>
      <c r="H1005">
        <v>34931820</v>
      </c>
    </row>
    <row r="1006" spans="1:8" x14ac:dyDescent="0.35">
      <c r="A1006">
        <v>208</v>
      </c>
      <c r="B1006" t="s">
        <v>1993</v>
      </c>
      <c r="C1006" t="s">
        <v>61</v>
      </c>
      <c r="D1006" t="s">
        <v>1994</v>
      </c>
      <c r="E1006" t="str">
        <f>RIGHT(Таблица2[[#This Row],[Дата рождения]],4)</f>
        <v>1983</v>
      </c>
      <c r="F1006">
        <v>34</v>
      </c>
      <c r="G1006" t="s">
        <v>98</v>
      </c>
      <c r="H1006">
        <v>47155148</v>
      </c>
    </row>
    <row r="1007" spans="1:8" x14ac:dyDescent="0.35">
      <c r="A1007">
        <v>1112</v>
      </c>
      <c r="B1007" t="s">
        <v>1995</v>
      </c>
      <c r="C1007" t="s">
        <v>61</v>
      </c>
      <c r="D1007" t="s">
        <v>1996</v>
      </c>
      <c r="E1007" t="str">
        <f>RIGHT(Таблица2[[#This Row],[Дата рождения]],4)</f>
        <v>1991</v>
      </c>
      <c r="F1007">
        <v>26</v>
      </c>
      <c r="G1007" t="s">
        <v>63</v>
      </c>
      <c r="H1007">
        <v>70917512</v>
      </c>
    </row>
    <row r="1008" spans="1:8" x14ac:dyDescent="0.35">
      <c r="A1008">
        <v>470</v>
      </c>
      <c r="B1008" t="s">
        <v>1997</v>
      </c>
      <c r="C1008" t="s">
        <v>75</v>
      </c>
      <c r="D1008" t="s">
        <v>1998</v>
      </c>
      <c r="E1008" t="str">
        <f>RIGHT(Таблица2[[#This Row],[Дата рождения]],4)</f>
        <v>1986</v>
      </c>
      <c r="F1008">
        <v>31</v>
      </c>
      <c r="G1008" t="s">
        <v>98</v>
      </c>
      <c r="H1008">
        <v>30908864</v>
      </c>
    </row>
    <row r="1009" spans="1:8" x14ac:dyDescent="0.35">
      <c r="A1009">
        <v>906</v>
      </c>
      <c r="B1009" t="s">
        <v>1999</v>
      </c>
      <c r="C1009" t="s">
        <v>61</v>
      </c>
      <c r="D1009" t="s">
        <v>2000</v>
      </c>
      <c r="E1009" t="str">
        <f>RIGHT(Таблица2[[#This Row],[Дата рождения]],4)</f>
        <v>1998</v>
      </c>
      <c r="F1009">
        <v>19</v>
      </c>
      <c r="G1009" t="s">
        <v>708</v>
      </c>
      <c r="H1009">
        <v>66626976</v>
      </c>
    </row>
    <row r="1010" spans="1:8" x14ac:dyDescent="0.35">
      <c r="A1010">
        <v>450</v>
      </c>
      <c r="B1010" t="s">
        <v>2001</v>
      </c>
      <c r="C1010" t="s">
        <v>61</v>
      </c>
      <c r="D1010" t="s">
        <v>1077</v>
      </c>
      <c r="E1010" t="str">
        <f>RIGHT(Таблица2[[#This Row],[Дата рождения]],4)</f>
        <v>1989</v>
      </c>
      <c r="F1010">
        <v>28</v>
      </c>
      <c r="G1010" t="s">
        <v>63</v>
      </c>
      <c r="H1010">
        <v>49182411</v>
      </c>
    </row>
    <row r="1011" spans="1:8" x14ac:dyDescent="0.35">
      <c r="A1011">
        <v>598</v>
      </c>
      <c r="B1011" t="s">
        <v>2002</v>
      </c>
      <c r="C1011" t="s">
        <v>75</v>
      </c>
      <c r="D1011" t="s">
        <v>2003</v>
      </c>
      <c r="E1011" t="str">
        <f>RIGHT(Таблица2[[#This Row],[Дата рождения]],4)</f>
        <v>1974</v>
      </c>
      <c r="F1011">
        <v>43</v>
      </c>
      <c r="G1011" t="s">
        <v>63</v>
      </c>
      <c r="H1011">
        <v>96219489</v>
      </c>
    </row>
    <row r="1012" spans="1:8" x14ac:dyDescent="0.35">
      <c r="A1012">
        <v>176</v>
      </c>
      <c r="B1012" t="s">
        <v>2004</v>
      </c>
      <c r="C1012" t="s">
        <v>75</v>
      </c>
      <c r="D1012" t="s">
        <v>2005</v>
      </c>
      <c r="E1012" t="str">
        <f>RIGHT(Таблица2[[#This Row],[Дата рождения]],4)</f>
        <v>1986</v>
      </c>
      <c r="F1012">
        <v>31</v>
      </c>
      <c r="G1012" t="s">
        <v>63</v>
      </c>
      <c r="H1012">
        <v>38724909</v>
      </c>
    </row>
    <row r="1013" spans="1:8" x14ac:dyDescent="0.35">
      <c r="A1013">
        <v>607</v>
      </c>
      <c r="B1013" t="s">
        <v>2006</v>
      </c>
      <c r="C1013" t="s">
        <v>115</v>
      </c>
      <c r="D1013" t="s">
        <v>2007</v>
      </c>
      <c r="E1013" t="str">
        <f>RIGHT(Таблица2[[#This Row],[Дата рождения]],4)</f>
        <v>1992</v>
      </c>
      <c r="F1013">
        <v>25</v>
      </c>
      <c r="G1013" t="s">
        <v>98</v>
      </c>
      <c r="H1013">
        <v>97676441</v>
      </c>
    </row>
    <row r="1014" spans="1:8" x14ac:dyDescent="0.35">
      <c r="A1014">
        <v>762</v>
      </c>
      <c r="B1014" t="s">
        <v>2008</v>
      </c>
      <c r="C1014" t="s">
        <v>75</v>
      </c>
      <c r="D1014" t="s">
        <v>1434</v>
      </c>
      <c r="E1014" t="str">
        <f>RIGHT(Таблица2[[#This Row],[Дата рождения]],4)</f>
        <v>1991</v>
      </c>
      <c r="F1014">
        <v>26</v>
      </c>
      <c r="G1014" t="s">
        <v>146</v>
      </c>
      <c r="H1014">
        <v>37714024</v>
      </c>
    </row>
    <row r="1015" spans="1:8" x14ac:dyDescent="0.35">
      <c r="A1015">
        <v>1047</v>
      </c>
      <c r="B1015" t="s">
        <v>2009</v>
      </c>
      <c r="C1015" t="s">
        <v>61</v>
      </c>
      <c r="D1015" t="s">
        <v>2010</v>
      </c>
      <c r="E1015" t="str">
        <f>RIGHT(Таблица2[[#This Row],[Дата рождения]],4)</f>
        <v>1996</v>
      </c>
      <c r="F1015">
        <v>21</v>
      </c>
      <c r="G1015" t="s">
        <v>63</v>
      </c>
      <c r="H1015">
        <v>88488876</v>
      </c>
    </row>
    <row r="1016" spans="1:8" x14ac:dyDescent="0.35">
      <c r="A1016">
        <v>484</v>
      </c>
      <c r="B1016" t="s">
        <v>2011</v>
      </c>
      <c r="C1016" t="s">
        <v>61</v>
      </c>
      <c r="D1016" t="s">
        <v>2012</v>
      </c>
      <c r="E1016" t="str">
        <f>RIGHT(Таблица2[[#This Row],[Дата рождения]],4)</f>
        <v>1982</v>
      </c>
      <c r="F1016">
        <v>36</v>
      </c>
      <c r="G1016" t="s">
        <v>63</v>
      </c>
      <c r="H1016">
        <v>45990691</v>
      </c>
    </row>
    <row r="1017" spans="1:8" x14ac:dyDescent="0.35">
      <c r="A1017">
        <v>1450</v>
      </c>
      <c r="B1017" t="s">
        <v>2013</v>
      </c>
      <c r="C1017" t="s">
        <v>75</v>
      </c>
      <c r="D1017" t="s">
        <v>2014</v>
      </c>
      <c r="E1017" t="str">
        <f>RIGHT(Таблица2[[#This Row],[Дата рождения]],4)</f>
        <v>1994</v>
      </c>
      <c r="F1017">
        <v>23</v>
      </c>
      <c r="G1017" t="s">
        <v>63</v>
      </c>
      <c r="H1017">
        <v>53256018</v>
      </c>
    </row>
    <row r="1018" spans="1:8" x14ac:dyDescent="0.35">
      <c r="A1018">
        <v>1466</v>
      </c>
      <c r="B1018" t="s">
        <v>2015</v>
      </c>
      <c r="C1018" t="s">
        <v>115</v>
      </c>
      <c r="D1018" t="s">
        <v>2016</v>
      </c>
      <c r="E1018" t="str">
        <f>RIGHT(Таблица2[[#This Row],[Дата рождения]],4)</f>
        <v>1975</v>
      </c>
      <c r="F1018">
        <v>42</v>
      </c>
      <c r="G1018" t="s">
        <v>109</v>
      </c>
      <c r="H1018">
        <v>46303747</v>
      </c>
    </row>
    <row r="1019" spans="1:8" x14ac:dyDescent="0.35">
      <c r="A1019">
        <v>1116</v>
      </c>
      <c r="B1019" t="s">
        <v>2017</v>
      </c>
      <c r="C1019" t="s">
        <v>115</v>
      </c>
      <c r="D1019" t="s">
        <v>1258</v>
      </c>
      <c r="E1019" t="str">
        <f>RIGHT(Таблица2[[#This Row],[Дата рождения]],4)</f>
        <v>1981</v>
      </c>
      <c r="F1019">
        <v>36</v>
      </c>
      <c r="G1019" t="s">
        <v>63</v>
      </c>
      <c r="H1019">
        <v>79022021</v>
      </c>
    </row>
    <row r="1020" spans="1:8" x14ac:dyDescent="0.35">
      <c r="A1020">
        <v>471</v>
      </c>
      <c r="B1020" t="s">
        <v>2018</v>
      </c>
      <c r="C1020" t="s">
        <v>61</v>
      </c>
      <c r="D1020" t="s">
        <v>2019</v>
      </c>
      <c r="E1020" t="str">
        <f>RIGHT(Таблица2[[#This Row],[Дата рождения]],4)</f>
        <v>1975</v>
      </c>
      <c r="F1020">
        <v>42</v>
      </c>
      <c r="G1020" t="s">
        <v>69</v>
      </c>
      <c r="H1020">
        <v>51326316</v>
      </c>
    </row>
    <row r="1021" spans="1:8" x14ac:dyDescent="0.35">
      <c r="A1021">
        <v>303</v>
      </c>
      <c r="B1021" t="s">
        <v>2020</v>
      </c>
      <c r="C1021" t="s">
        <v>61</v>
      </c>
      <c r="D1021" t="s">
        <v>2021</v>
      </c>
      <c r="E1021" t="str">
        <f>RIGHT(Таблица2[[#This Row],[Дата рождения]],4)</f>
        <v>1985</v>
      </c>
      <c r="F1021">
        <v>32</v>
      </c>
      <c r="G1021" t="s">
        <v>66</v>
      </c>
      <c r="H1021">
        <v>25596348</v>
      </c>
    </row>
    <row r="1022" spans="1:8" x14ac:dyDescent="0.35">
      <c r="A1022">
        <v>1259</v>
      </c>
      <c r="B1022" t="s">
        <v>2022</v>
      </c>
      <c r="C1022" t="s">
        <v>75</v>
      </c>
      <c r="D1022" t="s">
        <v>2023</v>
      </c>
      <c r="E1022" t="str">
        <f>RIGHT(Таблица2[[#This Row],[Дата рождения]],4)</f>
        <v>1993</v>
      </c>
      <c r="F1022">
        <v>24</v>
      </c>
      <c r="G1022" t="s">
        <v>63</v>
      </c>
      <c r="H1022">
        <v>68296623</v>
      </c>
    </row>
    <row r="1023" spans="1:8" x14ac:dyDescent="0.35">
      <c r="A1023">
        <v>552</v>
      </c>
      <c r="B1023" t="s">
        <v>2024</v>
      </c>
      <c r="C1023" t="s">
        <v>61</v>
      </c>
      <c r="D1023" t="s">
        <v>2025</v>
      </c>
      <c r="E1023" t="str">
        <f>RIGHT(Таблица2[[#This Row],[Дата рождения]],4)</f>
        <v>1993</v>
      </c>
      <c r="F1023">
        <v>24</v>
      </c>
      <c r="G1023" t="s">
        <v>63</v>
      </c>
      <c r="H1023">
        <v>52368163</v>
      </c>
    </row>
    <row r="1024" spans="1:8" x14ac:dyDescent="0.35">
      <c r="A1024">
        <v>770</v>
      </c>
      <c r="B1024" t="s">
        <v>2026</v>
      </c>
      <c r="C1024" t="s">
        <v>61</v>
      </c>
      <c r="D1024" t="s">
        <v>2027</v>
      </c>
      <c r="E1024" t="str">
        <f>RIGHT(Таблица2[[#This Row],[Дата рождения]],4)</f>
        <v>1988</v>
      </c>
      <c r="F1024">
        <v>29</v>
      </c>
      <c r="G1024" t="s">
        <v>63</v>
      </c>
      <c r="H1024">
        <v>72705249</v>
      </c>
    </row>
    <row r="1025" spans="1:8" x14ac:dyDescent="0.35">
      <c r="A1025">
        <v>1319</v>
      </c>
      <c r="B1025" t="s">
        <v>2028</v>
      </c>
      <c r="C1025" t="s">
        <v>61</v>
      </c>
      <c r="D1025" t="s">
        <v>2029</v>
      </c>
      <c r="E1025" t="str">
        <f>RIGHT(Таблица2[[#This Row],[Дата рождения]],4)</f>
        <v>1997</v>
      </c>
      <c r="F1025">
        <v>20</v>
      </c>
      <c r="G1025" t="s">
        <v>63</v>
      </c>
      <c r="H1025">
        <v>27521160</v>
      </c>
    </row>
    <row r="1026" spans="1:8" x14ac:dyDescent="0.35">
      <c r="A1026">
        <v>604</v>
      </c>
      <c r="B1026" t="s">
        <v>2030</v>
      </c>
      <c r="C1026" t="s">
        <v>75</v>
      </c>
      <c r="D1026" t="s">
        <v>2031</v>
      </c>
      <c r="E1026" t="str">
        <f>RIGHT(Таблица2[[#This Row],[Дата рождения]],4)</f>
        <v>1984</v>
      </c>
      <c r="F1026">
        <v>33</v>
      </c>
      <c r="G1026" t="s">
        <v>89</v>
      </c>
      <c r="H1026">
        <v>95391062</v>
      </c>
    </row>
    <row r="1027" spans="1:8" x14ac:dyDescent="0.35">
      <c r="A1027">
        <v>333</v>
      </c>
      <c r="B1027" t="s">
        <v>2032</v>
      </c>
      <c r="C1027" t="s">
        <v>61</v>
      </c>
      <c r="D1027" t="s">
        <v>2033</v>
      </c>
      <c r="E1027" t="str">
        <f>RIGHT(Таблица2[[#This Row],[Дата рождения]],4)</f>
        <v>1992</v>
      </c>
      <c r="F1027">
        <v>25</v>
      </c>
      <c r="G1027" t="s">
        <v>1487</v>
      </c>
      <c r="H1027">
        <v>73818093</v>
      </c>
    </row>
    <row r="1028" spans="1:8" x14ac:dyDescent="0.35">
      <c r="A1028">
        <v>1427</v>
      </c>
      <c r="B1028" t="s">
        <v>2034</v>
      </c>
      <c r="C1028" t="s">
        <v>61</v>
      </c>
      <c r="D1028" t="s">
        <v>2035</v>
      </c>
      <c r="E1028" t="str">
        <f>RIGHT(Таблица2[[#This Row],[Дата рождения]],4)</f>
        <v>1985</v>
      </c>
      <c r="F1028">
        <v>32</v>
      </c>
      <c r="G1028" t="s">
        <v>109</v>
      </c>
      <c r="H1028">
        <v>18431404</v>
      </c>
    </row>
    <row r="1029" spans="1:8" x14ac:dyDescent="0.35">
      <c r="A1029">
        <v>989</v>
      </c>
      <c r="B1029" t="s">
        <v>2036</v>
      </c>
      <c r="C1029" t="s">
        <v>61</v>
      </c>
      <c r="D1029" t="s">
        <v>2037</v>
      </c>
      <c r="E1029" t="str">
        <f>RIGHT(Таблица2[[#This Row],[Дата рождения]],4)</f>
        <v>1996</v>
      </c>
      <c r="F1029">
        <v>21</v>
      </c>
      <c r="G1029" t="s">
        <v>66</v>
      </c>
      <c r="H1029">
        <v>55425574</v>
      </c>
    </row>
    <row r="1030" spans="1:8" x14ac:dyDescent="0.35">
      <c r="A1030">
        <v>1497</v>
      </c>
      <c r="B1030" t="s">
        <v>2038</v>
      </c>
      <c r="C1030" t="s">
        <v>115</v>
      </c>
      <c r="D1030" t="s">
        <v>2039</v>
      </c>
      <c r="E1030" t="str">
        <f>RIGHT(Таблица2[[#This Row],[Дата рождения]],4)</f>
        <v>1974</v>
      </c>
      <c r="F1030">
        <v>43</v>
      </c>
      <c r="G1030" t="s">
        <v>63</v>
      </c>
      <c r="H1030">
        <v>78237590</v>
      </c>
    </row>
    <row r="1031" spans="1:8" x14ac:dyDescent="0.35">
      <c r="A1031">
        <v>1091</v>
      </c>
      <c r="B1031" t="s">
        <v>2040</v>
      </c>
      <c r="C1031" t="s">
        <v>115</v>
      </c>
      <c r="D1031" t="s">
        <v>2041</v>
      </c>
      <c r="E1031" t="str">
        <f>RIGHT(Таблица2[[#This Row],[Дата рождения]],4)</f>
        <v>1979</v>
      </c>
      <c r="F1031">
        <v>38</v>
      </c>
      <c r="G1031" t="s">
        <v>229</v>
      </c>
      <c r="H1031">
        <v>10194321</v>
      </c>
    </row>
    <row r="1032" spans="1:8" x14ac:dyDescent="0.35">
      <c r="A1032">
        <v>962</v>
      </c>
      <c r="B1032" t="s">
        <v>2042</v>
      </c>
      <c r="C1032" t="s">
        <v>61</v>
      </c>
      <c r="D1032" t="s">
        <v>2043</v>
      </c>
      <c r="E1032" t="str">
        <f>RIGHT(Таблица2[[#This Row],[Дата рождения]],4)</f>
        <v>1993</v>
      </c>
      <c r="F1032">
        <v>24</v>
      </c>
      <c r="G1032" t="s">
        <v>63</v>
      </c>
      <c r="H1032">
        <v>57832627</v>
      </c>
    </row>
    <row r="1033" spans="1:8" x14ac:dyDescent="0.35">
      <c r="A1033">
        <v>353</v>
      </c>
      <c r="B1033" t="s">
        <v>2044</v>
      </c>
      <c r="C1033" t="s">
        <v>75</v>
      </c>
      <c r="D1033" t="s">
        <v>2045</v>
      </c>
      <c r="E1033" t="str">
        <f>RIGHT(Таблица2[[#This Row],[Дата рождения]],4)</f>
        <v>1976</v>
      </c>
      <c r="F1033">
        <v>41</v>
      </c>
      <c r="G1033" t="s">
        <v>63</v>
      </c>
      <c r="H1033">
        <v>63250789</v>
      </c>
    </row>
    <row r="1034" spans="1:8" x14ac:dyDescent="0.35">
      <c r="A1034">
        <v>960</v>
      </c>
      <c r="B1034" t="s">
        <v>2046</v>
      </c>
      <c r="C1034" t="s">
        <v>75</v>
      </c>
      <c r="D1034" t="s">
        <v>363</v>
      </c>
      <c r="E1034" t="str">
        <f>RIGHT(Таблица2[[#This Row],[Дата рождения]],4)</f>
        <v>1991</v>
      </c>
      <c r="F1034">
        <v>26</v>
      </c>
      <c r="G1034" t="s">
        <v>63</v>
      </c>
      <c r="H1034">
        <v>9277699</v>
      </c>
    </row>
    <row r="1035" spans="1:8" x14ac:dyDescent="0.35">
      <c r="A1035">
        <v>940</v>
      </c>
      <c r="B1035" t="s">
        <v>1371</v>
      </c>
      <c r="C1035" t="s">
        <v>61</v>
      </c>
      <c r="D1035" t="s">
        <v>1372</v>
      </c>
      <c r="E1035" t="str">
        <f>RIGHT(Таблица2[[#This Row],[Дата рождения]],4)</f>
        <v>1980</v>
      </c>
      <c r="F1035">
        <v>37</v>
      </c>
      <c r="G1035" t="s">
        <v>63</v>
      </c>
      <c r="H1035">
        <v>25587058</v>
      </c>
    </row>
    <row r="1036" spans="1:8" x14ac:dyDescent="0.35">
      <c r="A1036">
        <v>1443</v>
      </c>
      <c r="B1036" t="s">
        <v>2047</v>
      </c>
      <c r="C1036" t="s">
        <v>61</v>
      </c>
      <c r="D1036" t="s">
        <v>2048</v>
      </c>
      <c r="E1036" t="str">
        <f>RIGHT(Таблица2[[#This Row],[Дата рождения]],4)</f>
        <v>1985</v>
      </c>
      <c r="F1036">
        <v>32</v>
      </c>
      <c r="G1036" t="s">
        <v>63</v>
      </c>
      <c r="H1036">
        <v>32662654</v>
      </c>
    </row>
    <row r="1037" spans="1:8" x14ac:dyDescent="0.35">
      <c r="A1037">
        <v>152</v>
      </c>
      <c r="B1037" t="s">
        <v>2049</v>
      </c>
      <c r="C1037" t="s">
        <v>61</v>
      </c>
      <c r="D1037" t="s">
        <v>2050</v>
      </c>
      <c r="E1037" t="str">
        <f>RIGHT(Таблица2[[#This Row],[Дата рождения]],4)</f>
        <v>1990</v>
      </c>
      <c r="F1037">
        <v>27</v>
      </c>
      <c r="G1037" t="s">
        <v>146</v>
      </c>
      <c r="H1037">
        <v>27609940</v>
      </c>
    </row>
    <row r="1038" spans="1:8" x14ac:dyDescent="0.35">
      <c r="A1038">
        <v>493</v>
      </c>
      <c r="B1038" t="s">
        <v>2051</v>
      </c>
      <c r="C1038" t="s">
        <v>115</v>
      </c>
      <c r="D1038" t="s">
        <v>2052</v>
      </c>
      <c r="E1038" t="str">
        <f>RIGHT(Таблица2[[#This Row],[Дата рождения]],4)</f>
        <v>1965</v>
      </c>
      <c r="F1038">
        <v>52</v>
      </c>
      <c r="G1038" t="s">
        <v>146</v>
      </c>
      <c r="H1038">
        <v>97951243</v>
      </c>
    </row>
    <row r="1039" spans="1:8" x14ac:dyDescent="0.35">
      <c r="A1039">
        <v>27</v>
      </c>
      <c r="B1039" t="s">
        <v>2053</v>
      </c>
      <c r="C1039" t="s">
        <v>75</v>
      </c>
      <c r="D1039" t="s">
        <v>2054</v>
      </c>
      <c r="E1039" t="str">
        <f>RIGHT(Таблица2[[#This Row],[Дата рождения]],4)</f>
        <v>1995</v>
      </c>
      <c r="F1039">
        <v>23</v>
      </c>
      <c r="G1039" t="s">
        <v>63</v>
      </c>
      <c r="H1039">
        <v>38876914</v>
      </c>
    </row>
    <row r="1040" spans="1:8" x14ac:dyDescent="0.35">
      <c r="A1040">
        <v>1067</v>
      </c>
      <c r="B1040" t="s">
        <v>2055</v>
      </c>
      <c r="C1040" t="s">
        <v>61</v>
      </c>
      <c r="D1040" t="s">
        <v>2056</v>
      </c>
      <c r="E1040" t="str">
        <f>RIGHT(Таблица2[[#This Row],[Дата рождения]],4)</f>
        <v>1990</v>
      </c>
      <c r="F1040">
        <v>27</v>
      </c>
      <c r="G1040" t="s">
        <v>109</v>
      </c>
      <c r="H1040">
        <v>39150239</v>
      </c>
    </row>
    <row r="1041" spans="1:8" x14ac:dyDescent="0.35">
      <c r="A1041">
        <v>310</v>
      </c>
      <c r="B1041" t="s">
        <v>2057</v>
      </c>
      <c r="C1041" t="s">
        <v>61</v>
      </c>
      <c r="D1041" t="s">
        <v>635</v>
      </c>
      <c r="E1041" t="str">
        <f>RIGHT(Таблица2[[#This Row],[Дата рождения]],4)</f>
        <v>1980</v>
      </c>
      <c r="F1041">
        <v>37</v>
      </c>
      <c r="G1041" t="s">
        <v>63</v>
      </c>
      <c r="H1041">
        <v>93915691</v>
      </c>
    </row>
    <row r="1042" spans="1:8" x14ac:dyDescent="0.35">
      <c r="A1042">
        <v>380</v>
      </c>
      <c r="B1042" t="s">
        <v>2058</v>
      </c>
      <c r="C1042" t="s">
        <v>61</v>
      </c>
      <c r="D1042" t="s">
        <v>653</v>
      </c>
      <c r="E1042" t="str">
        <f>RIGHT(Таблица2[[#This Row],[Дата рождения]],4)</f>
        <v>1982</v>
      </c>
      <c r="F1042">
        <v>35</v>
      </c>
      <c r="G1042" t="s">
        <v>119</v>
      </c>
      <c r="H1042">
        <v>83763227</v>
      </c>
    </row>
    <row r="1043" spans="1:8" x14ac:dyDescent="0.35">
      <c r="A1043">
        <v>657</v>
      </c>
      <c r="B1043" t="s">
        <v>2059</v>
      </c>
      <c r="C1043" t="s">
        <v>115</v>
      </c>
      <c r="D1043" t="s">
        <v>2060</v>
      </c>
      <c r="E1043" t="str">
        <f>RIGHT(Таблица2[[#This Row],[Дата рождения]],4)</f>
        <v>1996</v>
      </c>
      <c r="F1043">
        <v>21</v>
      </c>
      <c r="G1043" t="s">
        <v>63</v>
      </c>
      <c r="H1043">
        <v>83914194</v>
      </c>
    </row>
    <row r="1044" spans="1:8" x14ac:dyDescent="0.35">
      <c r="A1044">
        <v>182</v>
      </c>
      <c r="B1044" t="s">
        <v>2061</v>
      </c>
      <c r="C1044" t="s">
        <v>61</v>
      </c>
      <c r="D1044" t="s">
        <v>2062</v>
      </c>
      <c r="E1044" t="str">
        <f>RIGHT(Таблица2[[#This Row],[Дата рождения]],4)</f>
        <v>1986</v>
      </c>
      <c r="F1044">
        <v>31</v>
      </c>
      <c r="G1044" t="s">
        <v>1487</v>
      </c>
      <c r="H1044">
        <v>16898139</v>
      </c>
    </row>
    <row r="1045" spans="1:8" x14ac:dyDescent="0.35">
      <c r="A1045">
        <v>676</v>
      </c>
      <c r="B1045" t="s">
        <v>2063</v>
      </c>
      <c r="C1045" t="s">
        <v>75</v>
      </c>
      <c r="D1045" t="s">
        <v>2064</v>
      </c>
      <c r="E1045" t="str">
        <f>RIGHT(Таблица2[[#This Row],[Дата рождения]],4)</f>
        <v>1984</v>
      </c>
      <c r="F1045">
        <v>33</v>
      </c>
      <c r="G1045" t="s">
        <v>89</v>
      </c>
      <c r="H1045">
        <v>11779177</v>
      </c>
    </row>
    <row r="1046" spans="1:8" x14ac:dyDescent="0.35">
      <c r="A1046">
        <v>929</v>
      </c>
      <c r="B1046" t="s">
        <v>1009</v>
      </c>
      <c r="C1046" t="s">
        <v>61</v>
      </c>
      <c r="D1046" t="s">
        <v>1010</v>
      </c>
      <c r="E1046" t="str">
        <f>RIGHT(Таблица2[[#This Row],[Дата рождения]],4)</f>
        <v>1987</v>
      </c>
      <c r="F1046">
        <v>30</v>
      </c>
      <c r="G1046" t="s">
        <v>79</v>
      </c>
      <c r="H1046">
        <v>68877342</v>
      </c>
    </row>
    <row r="1047" spans="1:8" x14ac:dyDescent="0.35">
      <c r="A1047">
        <v>1753</v>
      </c>
      <c r="B1047" t="s">
        <v>2065</v>
      </c>
      <c r="C1047" t="s">
        <v>61</v>
      </c>
      <c r="D1047" t="s">
        <v>2066</v>
      </c>
      <c r="E1047" t="str">
        <f>RIGHT(Таблица2[[#This Row],[Дата рождения]],4)</f>
        <v>1984</v>
      </c>
      <c r="F1047">
        <v>33</v>
      </c>
      <c r="G1047" t="s">
        <v>119</v>
      </c>
      <c r="H1047">
        <v>70027129</v>
      </c>
    </row>
    <row r="1048" spans="1:8" x14ac:dyDescent="0.35">
      <c r="A1048">
        <v>385</v>
      </c>
      <c r="B1048" t="s">
        <v>2067</v>
      </c>
      <c r="C1048" t="s">
        <v>61</v>
      </c>
      <c r="D1048" t="s">
        <v>1293</v>
      </c>
      <c r="E1048" t="str">
        <f>RIGHT(Таблица2[[#This Row],[Дата рождения]],4)</f>
        <v>1988</v>
      </c>
      <c r="F1048">
        <v>29</v>
      </c>
      <c r="G1048" t="s">
        <v>89</v>
      </c>
      <c r="H1048">
        <v>98696470</v>
      </c>
    </row>
    <row r="1049" spans="1:8" x14ac:dyDescent="0.35">
      <c r="A1049">
        <v>1314</v>
      </c>
      <c r="B1049" t="s">
        <v>2068</v>
      </c>
      <c r="C1049" t="s">
        <v>75</v>
      </c>
      <c r="D1049" t="s">
        <v>2069</v>
      </c>
      <c r="E1049" t="str">
        <f>RIGHT(Таблица2[[#This Row],[Дата рождения]],4)</f>
        <v>1988</v>
      </c>
      <c r="F1049">
        <v>29</v>
      </c>
      <c r="G1049" t="s">
        <v>109</v>
      </c>
      <c r="H1049">
        <v>14315823</v>
      </c>
    </row>
    <row r="1050" spans="1:8" x14ac:dyDescent="0.35">
      <c r="A1050">
        <v>482</v>
      </c>
      <c r="B1050" t="s">
        <v>2070</v>
      </c>
      <c r="C1050" t="s">
        <v>61</v>
      </c>
      <c r="D1050" t="s">
        <v>2071</v>
      </c>
      <c r="E1050" t="str">
        <f>RIGHT(Таблица2[[#This Row],[Дата рождения]],4)</f>
        <v>1988</v>
      </c>
      <c r="F1050">
        <v>29</v>
      </c>
      <c r="G1050" t="s">
        <v>119</v>
      </c>
      <c r="H1050">
        <v>21439783</v>
      </c>
    </row>
    <row r="1051" spans="1:8" x14ac:dyDescent="0.35">
      <c r="A1051">
        <v>1100</v>
      </c>
      <c r="B1051" t="s">
        <v>2072</v>
      </c>
      <c r="C1051" t="s">
        <v>115</v>
      </c>
      <c r="D1051" t="s">
        <v>2073</v>
      </c>
      <c r="E1051" t="str">
        <f>RIGHT(Таблица2[[#This Row],[Дата рождения]],4)</f>
        <v>1987</v>
      </c>
      <c r="F1051">
        <v>30</v>
      </c>
      <c r="G1051" t="s">
        <v>98</v>
      </c>
      <c r="H1051">
        <v>26541643</v>
      </c>
    </row>
    <row r="1052" spans="1:8" x14ac:dyDescent="0.35">
      <c r="A1052">
        <v>618</v>
      </c>
      <c r="B1052" t="s">
        <v>2074</v>
      </c>
      <c r="C1052" t="s">
        <v>61</v>
      </c>
      <c r="D1052" t="s">
        <v>2075</v>
      </c>
      <c r="E1052" t="str">
        <f>RIGHT(Таблица2[[#This Row],[Дата рождения]],4)</f>
        <v>1987</v>
      </c>
      <c r="F1052">
        <v>30</v>
      </c>
      <c r="G1052" t="s">
        <v>79</v>
      </c>
      <c r="H1052">
        <v>10351220</v>
      </c>
    </row>
    <row r="1053" spans="1:8" x14ac:dyDescent="0.35">
      <c r="A1053">
        <v>308</v>
      </c>
      <c r="B1053" t="s">
        <v>2076</v>
      </c>
      <c r="C1053" t="s">
        <v>61</v>
      </c>
      <c r="D1053" t="s">
        <v>2077</v>
      </c>
      <c r="E1053" t="str">
        <f>RIGHT(Таблица2[[#This Row],[Дата рождения]],4)</f>
        <v>1994</v>
      </c>
      <c r="F1053">
        <v>23</v>
      </c>
      <c r="G1053" t="s">
        <v>63</v>
      </c>
      <c r="H1053">
        <v>29951620</v>
      </c>
    </row>
    <row r="1054" spans="1:8" x14ac:dyDescent="0.35">
      <c r="A1054">
        <v>1181</v>
      </c>
      <c r="B1054" t="s">
        <v>2078</v>
      </c>
      <c r="C1054" t="s">
        <v>75</v>
      </c>
      <c r="D1054" t="s">
        <v>529</v>
      </c>
      <c r="E1054" t="str">
        <f>RIGHT(Таблица2[[#This Row],[Дата рождения]],4)</f>
        <v>1983</v>
      </c>
      <c r="F1054">
        <v>34</v>
      </c>
      <c r="G1054" t="s">
        <v>146</v>
      </c>
      <c r="H1054">
        <v>72633671</v>
      </c>
    </row>
    <row r="1055" spans="1:8" x14ac:dyDescent="0.35">
      <c r="A1055">
        <v>101</v>
      </c>
      <c r="B1055" t="s">
        <v>2079</v>
      </c>
      <c r="C1055" t="s">
        <v>61</v>
      </c>
      <c r="D1055" t="s">
        <v>2080</v>
      </c>
      <c r="E1055" t="str">
        <f>RIGHT(Таблица2[[#This Row],[Дата рождения]],4)</f>
        <v>1986</v>
      </c>
      <c r="F1055">
        <v>31</v>
      </c>
      <c r="G1055" t="s">
        <v>63</v>
      </c>
      <c r="H1055">
        <v>5889141</v>
      </c>
    </row>
    <row r="1056" spans="1:8" x14ac:dyDescent="0.35">
      <c r="A1056">
        <v>1776</v>
      </c>
      <c r="B1056" t="s">
        <v>2081</v>
      </c>
      <c r="C1056" t="s">
        <v>61</v>
      </c>
      <c r="D1056" t="s">
        <v>2082</v>
      </c>
      <c r="E1056" t="str">
        <f>RIGHT(Таблица2[[#This Row],[Дата рождения]],4)</f>
        <v>1997</v>
      </c>
      <c r="F1056">
        <v>20</v>
      </c>
      <c r="G1056" t="s">
        <v>229</v>
      </c>
      <c r="H1056">
        <v>45288850</v>
      </c>
    </row>
    <row r="1057" spans="1:8" x14ac:dyDescent="0.35">
      <c r="A1057">
        <v>1066</v>
      </c>
      <c r="B1057" t="s">
        <v>2083</v>
      </c>
      <c r="C1057" t="s">
        <v>75</v>
      </c>
      <c r="D1057" t="s">
        <v>2084</v>
      </c>
      <c r="E1057" t="str">
        <f>RIGHT(Таблица2[[#This Row],[Дата рождения]],4)</f>
        <v>1994</v>
      </c>
      <c r="F1057">
        <v>23</v>
      </c>
      <c r="G1057" t="s">
        <v>63</v>
      </c>
      <c r="H1057">
        <v>47651744</v>
      </c>
    </row>
    <row r="1058" spans="1:8" x14ac:dyDescent="0.35">
      <c r="A1058">
        <v>1015</v>
      </c>
      <c r="B1058" t="s">
        <v>2085</v>
      </c>
      <c r="C1058" t="s">
        <v>61</v>
      </c>
      <c r="D1058" t="s">
        <v>2086</v>
      </c>
      <c r="E1058" t="str">
        <f>RIGHT(Таблица2[[#This Row],[Дата рождения]],4)</f>
        <v>1988</v>
      </c>
      <c r="F1058">
        <v>29</v>
      </c>
      <c r="G1058" t="s">
        <v>109</v>
      </c>
      <c r="H1058">
        <v>56694804</v>
      </c>
    </row>
    <row r="1059" spans="1:8" x14ac:dyDescent="0.35">
      <c r="A1059">
        <v>893</v>
      </c>
      <c r="B1059" t="s">
        <v>2087</v>
      </c>
      <c r="C1059" t="s">
        <v>61</v>
      </c>
      <c r="D1059" t="s">
        <v>2088</v>
      </c>
      <c r="E1059" t="str">
        <f>RIGHT(Таблица2[[#This Row],[Дата рождения]],4)</f>
        <v>1984</v>
      </c>
      <c r="F1059">
        <v>34</v>
      </c>
      <c r="G1059" t="s">
        <v>89</v>
      </c>
      <c r="H1059">
        <v>80815340</v>
      </c>
    </row>
    <row r="1060" spans="1:8" x14ac:dyDescent="0.35">
      <c r="A1060">
        <v>921</v>
      </c>
      <c r="B1060" t="s">
        <v>2089</v>
      </c>
      <c r="C1060" t="s">
        <v>61</v>
      </c>
      <c r="D1060" t="s">
        <v>2090</v>
      </c>
      <c r="E1060" t="str">
        <f>RIGHT(Таблица2[[#This Row],[Дата рождения]],4)</f>
        <v>1990</v>
      </c>
      <c r="F1060">
        <v>27</v>
      </c>
      <c r="G1060" t="s">
        <v>109</v>
      </c>
      <c r="H1060">
        <v>17269111</v>
      </c>
    </row>
    <row r="1061" spans="1:8" x14ac:dyDescent="0.35">
      <c r="A1061">
        <v>459</v>
      </c>
      <c r="B1061" t="s">
        <v>2091</v>
      </c>
      <c r="C1061" t="s">
        <v>61</v>
      </c>
      <c r="D1061" t="s">
        <v>2092</v>
      </c>
      <c r="E1061" t="str">
        <f>RIGHT(Таблица2[[#This Row],[Дата рождения]],4)</f>
        <v>1986</v>
      </c>
      <c r="F1061">
        <v>31</v>
      </c>
      <c r="G1061" t="s">
        <v>69</v>
      </c>
      <c r="H1061">
        <v>42262488</v>
      </c>
    </row>
    <row r="1062" spans="1:8" x14ac:dyDescent="0.35">
      <c r="A1062">
        <v>504</v>
      </c>
      <c r="B1062" t="s">
        <v>2093</v>
      </c>
      <c r="C1062" t="s">
        <v>115</v>
      </c>
      <c r="D1062" t="s">
        <v>2003</v>
      </c>
      <c r="E1062" t="str">
        <f>RIGHT(Таблица2[[#This Row],[Дата рождения]],4)</f>
        <v>1974</v>
      </c>
      <c r="F1062">
        <v>43</v>
      </c>
      <c r="G1062" t="s">
        <v>2094</v>
      </c>
      <c r="H1062">
        <v>69881393</v>
      </c>
    </row>
    <row r="1063" spans="1:8" x14ac:dyDescent="0.35">
      <c r="A1063">
        <v>80</v>
      </c>
      <c r="B1063" t="s">
        <v>2095</v>
      </c>
      <c r="C1063" t="s">
        <v>115</v>
      </c>
      <c r="D1063" t="s">
        <v>2096</v>
      </c>
      <c r="E1063" t="str">
        <f>RIGHT(Таблица2[[#This Row],[Дата рождения]],4)</f>
        <v>1976</v>
      </c>
      <c r="F1063">
        <v>41</v>
      </c>
      <c r="G1063" t="s">
        <v>63</v>
      </c>
      <c r="H1063">
        <v>34684421</v>
      </c>
    </row>
    <row r="1064" spans="1:8" x14ac:dyDescent="0.35">
      <c r="A1064">
        <v>1409</v>
      </c>
      <c r="B1064" t="s">
        <v>2097</v>
      </c>
      <c r="C1064" t="s">
        <v>61</v>
      </c>
      <c r="D1064" t="s">
        <v>2098</v>
      </c>
      <c r="E1064" t="str">
        <f>RIGHT(Таблица2[[#This Row],[Дата рождения]],4)</f>
        <v>1981</v>
      </c>
      <c r="F1064">
        <v>36</v>
      </c>
      <c r="G1064" t="s">
        <v>63</v>
      </c>
      <c r="H1064">
        <v>42899285</v>
      </c>
    </row>
    <row r="1065" spans="1:8" x14ac:dyDescent="0.35">
      <c r="A1065">
        <v>1768</v>
      </c>
      <c r="B1065" t="s">
        <v>2099</v>
      </c>
      <c r="C1065" t="s">
        <v>75</v>
      </c>
      <c r="D1065" t="s">
        <v>2100</v>
      </c>
      <c r="E1065" t="str">
        <f>RIGHT(Таблица2[[#This Row],[Дата рождения]],4)</f>
        <v>1993</v>
      </c>
      <c r="F1065">
        <v>24</v>
      </c>
      <c r="G1065" t="s">
        <v>63</v>
      </c>
      <c r="H1065">
        <v>12944782</v>
      </c>
    </row>
    <row r="1066" spans="1:8" x14ac:dyDescent="0.35">
      <c r="A1066">
        <v>681</v>
      </c>
      <c r="B1066" t="s">
        <v>2101</v>
      </c>
      <c r="C1066" t="s">
        <v>61</v>
      </c>
      <c r="D1066" t="s">
        <v>2102</v>
      </c>
      <c r="E1066" t="str">
        <f>RIGHT(Таблица2[[#This Row],[Дата рождения]],4)</f>
        <v>1979</v>
      </c>
      <c r="F1066">
        <v>38</v>
      </c>
      <c r="G1066" t="s">
        <v>119</v>
      </c>
      <c r="H1066">
        <v>46216569</v>
      </c>
    </row>
    <row r="1067" spans="1:8" x14ac:dyDescent="0.35">
      <c r="A1067">
        <v>588</v>
      </c>
      <c r="B1067" t="s">
        <v>2103</v>
      </c>
      <c r="C1067" t="s">
        <v>75</v>
      </c>
      <c r="D1067" t="s">
        <v>413</v>
      </c>
      <c r="E1067" t="str">
        <f>RIGHT(Таблица2[[#This Row],[Дата рождения]],4)</f>
        <v>1992</v>
      </c>
      <c r="F1067">
        <v>25</v>
      </c>
      <c r="G1067" t="s">
        <v>66</v>
      </c>
      <c r="H1067">
        <v>56530568</v>
      </c>
    </row>
    <row r="1068" spans="1:8" x14ac:dyDescent="0.35">
      <c r="A1068">
        <v>1708</v>
      </c>
      <c r="B1068" t="s">
        <v>2104</v>
      </c>
      <c r="C1068" t="s">
        <v>75</v>
      </c>
      <c r="D1068" t="s">
        <v>2105</v>
      </c>
      <c r="E1068" t="str">
        <f>RIGHT(Таблица2[[#This Row],[Дата рождения]],4)</f>
        <v>1996</v>
      </c>
      <c r="F1068">
        <v>21</v>
      </c>
      <c r="G1068" t="s">
        <v>63</v>
      </c>
      <c r="H1068">
        <v>84777974</v>
      </c>
    </row>
    <row r="1069" spans="1:8" x14ac:dyDescent="0.35">
      <c r="A1069">
        <v>539</v>
      </c>
      <c r="B1069" t="s">
        <v>2106</v>
      </c>
      <c r="C1069" t="s">
        <v>61</v>
      </c>
      <c r="D1069" t="s">
        <v>2107</v>
      </c>
      <c r="E1069" t="str">
        <f>RIGHT(Таблица2[[#This Row],[Дата рождения]],4)</f>
        <v>1995</v>
      </c>
      <c r="F1069">
        <v>22</v>
      </c>
      <c r="G1069" t="s">
        <v>98</v>
      </c>
      <c r="H1069">
        <v>32541405</v>
      </c>
    </row>
    <row r="1070" spans="1:8" x14ac:dyDescent="0.35">
      <c r="A1070">
        <v>1097</v>
      </c>
      <c r="B1070" t="s">
        <v>2108</v>
      </c>
      <c r="C1070" t="s">
        <v>115</v>
      </c>
      <c r="D1070" t="s">
        <v>2109</v>
      </c>
      <c r="E1070" t="str">
        <f>RIGHT(Таблица2[[#This Row],[Дата рождения]],4)</f>
        <v>1987</v>
      </c>
      <c r="F1070">
        <v>30</v>
      </c>
      <c r="G1070" t="s">
        <v>79</v>
      </c>
      <c r="H1070">
        <v>68830119</v>
      </c>
    </row>
    <row r="1071" spans="1:8" x14ac:dyDescent="0.35">
      <c r="A1071">
        <v>1185</v>
      </c>
      <c r="B1071" t="s">
        <v>2110</v>
      </c>
      <c r="C1071" t="s">
        <v>61</v>
      </c>
      <c r="D1071" t="s">
        <v>2111</v>
      </c>
      <c r="E1071" t="str">
        <f>RIGHT(Таблица2[[#This Row],[Дата рождения]],4)</f>
        <v>1996</v>
      </c>
      <c r="F1071">
        <v>21</v>
      </c>
      <c r="G1071" t="s">
        <v>63</v>
      </c>
      <c r="H1071">
        <v>44429386</v>
      </c>
    </row>
    <row r="1072" spans="1:8" x14ac:dyDescent="0.35">
      <c r="A1072">
        <v>550</v>
      </c>
      <c r="B1072" t="s">
        <v>2112</v>
      </c>
      <c r="C1072" t="s">
        <v>75</v>
      </c>
      <c r="D1072" t="s">
        <v>2113</v>
      </c>
      <c r="E1072" t="str">
        <f>RIGHT(Таблица2[[#This Row],[Дата рождения]],4)</f>
        <v>1995</v>
      </c>
      <c r="F1072">
        <v>22</v>
      </c>
      <c r="G1072" t="s">
        <v>63</v>
      </c>
      <c r="H1072">
        <v>3109992</v>
      </c>
    </row>
    <row r="1073" spans="1:8" x14ac:dyDescent="0.35">
      <c r="A1073">
        <v>37</v>
      </c>
      <c r="B1073" t="s">
        <v>2114</v>
      </c>
      <c r="C1073" t="s">
        <v>61</v>
      </c>
      <c r="D1073" t="s">
        <v>2115</v>
      </c>
      <c r="E1073" t="str">
        <f>RIGHT(Таблица2[[#This Row],[Дата рождения]],4)</f>
        <v>1984</v>
      </c>
      <c r="F1073">
        <v>33</v>
      </c>
      <c r="G1073" t="s">
        <v>63</v>
      </c>
      <c r="H1073">
        <v>30576669</v>
      </c>
    </row>
    <row r="1074" spans="1:8" x14ac:dyDescent="0.35">
      <c r="A1074">
        <v>642</v>
      </c>
      <c r="B1074" t="s">
        <v>2116</v>
      </c>
      <c r="C1074" t="s">
        <v>115</v>
      </c>
      <c r="D1074" t="s">
        <v>2117</v>
      </c>
      <c r="E1074" t="str">
        <f>RIGHT(Таблица2[[#This Row],[Дата рождения]],4)</f>
        <v>1994</v>
      </c>
      <c r="F1074">
        <v>23</v>
      </c>
      <c r="G1074" t="s">
        <v>63</v>
      </c>
      <c r="H1074">
        <v>6768827</v>
      </c>
    </row>
    <row r="1075" spans="1:8" x14ac:dyDescent="0.35">
      <c r="A1075">
        <v>8</v>
      </c>
      <c r="B1075" t="s">
        <v>2118</v>
      </c>
      <c r="C1075" t="s">
        <v>75</v>
      </c>
      <c r="D1075" t="s">
        <v>2119</v>
      </c>
      <c r="E1075" t="str">
        <f>RIGHT(Таблица2[[#This Row],[Дата рождения]],4)</f>
        <v>1999</v>
      </c>
      <c r="F1075">
        <v>18</v>
      </c>
      <c r="G1075" t="s">
        <v>63</v>
      </c>
      <c r="H1075">
        <v>11595988</v>
      </c>
    </row>
    <row r="1076" spans="1:8" x14ac:dyDescent="0.35">
      <c r="A1076">
        <v>865</v>
      </c>
      <c r="B1076" t="s">
        <v>2120</v>
      </c>
      <c r="C1076" t="s">
        <v>75</v>
      </c>
      <c r="D1076" t="s">
        <v>2121</v>
      </c>
      <c r="E1076" t="str">
        <f>RIGHT(Таблица2[[#This Row],[Дата рождения]],4)</f>
        <v>1989</v>
      </c>
      <c r="F1076">
        <v>28</v>
      </c>
      <c r="G1076" t="s">
        <v>63</v>
      </c>
      <c r="H1076">
        <v>49039313</v>
      </c>
    </row>
    <row r="1077" spans="1:8" x14ac:dyDescent="0.35">
      <c r="A1077">
        <v>813</v>
      </c>
      <c r="B1077" t="s">
        <v>2122</v>
      </c>
      <c r="C1077" t="s">
        <v>61</v>
      </c>
      <c r="D1077" t="s">
        <v>2123</v>
      </c>
      <c r="E1077" t="str">
        <f>RIGHT(Таблица2[[#This Row],[Дата рождения]],4)</f>
        <v>1977</v>
      </c>
      <c r="F1077">
        <v>40</v>
      </c>
      <c r="G1077" t="s">
        <v>66</v>
      </c>
      <c r="H1077">
        <v>38680088</v>
      </c>
    </row>
    <row r="1078" spans="1:8" x14ac:dyDescent="0.35">
      <c r="A1078">
        <v>805</v>
      </c>
      <c r="B1078" t="s">
        <v>2124</v>
      </c>
      <c r="C1078" t="s">
        <v>75</v>
      </c>
      <c r="D1078" t="s">
        <v>347</v>
      </c>
      <c r="E1078" t="str">
        <f>RIGHT(Таблица2[[#This Row],[Дата рождения]],4)</f>
        <v>1995</v>
      </c>
      <c r="F1078">
        <v>22</v>
      </c>
      <c r="G1078" t="s">
        <v>63</v>
      </c>
      <c r="H1078">
        <v>58903862</v>
      </c>
    </row>
    <row r="1079" spans="1:8" x14ac:dyDescent="0.35">
      <c r="A1079">
        <v>1222</v>
      </c>
      <c r="B1079" t="s">
        <v>2125</v>
      </c>
      <c r="C1079" t="s">
        <v>75</v>
      </c>
      <c r="D1079" t="s">
        <v>2126</v>
      </c>
      <c r="E1079" t="str">
        <f>RIGHT(Таблица2[[#This Row],[Дата рождения]],4)</f>
        <v>1992</v>
      </c>
      <c r="F1079">
        <v>25</v>
      </c>
      <c r="G1079" t="s">
        <v>63</v>
      </c>
      <c r="H1079">
        <v>55859265</v>
      </c>
    </row>
    <row r="1080" spans="1:8" x14ac:dyDescent="0.35">
      <c r="A1080">
        <v>262</v>
      </c>
      <c r="B1080" t="s">
        <v>2127</v>
      </c>
      <c r="C1080" t="s">
        <v>61</v>
      </c>
      <c r="D1080" t="s">
        <v>2128</v>
      </c>
      <c r="E1080" t="str">
        <f>RIGHT(Таблица2[[#This Row],[Дата рождения]],4)</f>
        <v>1985</v>
      </c>
      <c r="F1080">
        <v>33</v>
      </c>
      <c r="G1080" t="s">
        <v>63</v>
      </c>
      <c r="H1080">
        <v>74388008</v>
      </c>
    </row>
    <row r="1081" spans="1:8" x14ac:dyDescent="0.35">
      <c r="A1081">
        <v>614</v>
      </c>
      <c r="B1081" t="s">
        <v>2129</v>
      </c>
      <c r="C1081" t="s">
        <v>75</v>
      </c>
      <c r="D1081" t="s">
        <v>2130</v>
      </c>
      <c r="E1081" t="str">
        <f>RIGHT(Таблица2[[#This Row],[Дата рождения]],4)</f>
        <v>1984</v>
      </c>
      <c r="F1081">
        <v>33</v>
      </c>
      <c r="G1081" t="s">
        <v>146</v>
      </c>
      <c r="H1081">
        <v>76269186</v>
      </c>
    </row>
    <row r="1082" spans="1:8" x14ac:dyDescent="0.35">
      <c r="A1082">
        <v>1094</v>
      </c>
      <c r="B1082" t="s">
        <v>2131</v>
      </c>
      <c r="C1082" t="s">
        <v>61</v>
      </c>
      <c r="D1082" t="s">
        <v>2132</v>
      </c>
      <c r="E1082" t="str">
        <f>RIGHT(Таблица2[[#This Row],[Дата рождения]],4)</f>
        <v>1977</v>
      </c>
      <c r="F1082">
        <v>40</v>
      </c>
      <c r="G1082" t="s">
        <v>63</v>
      </c>
      <c r="H1082">
        <v>63147822</v>
      </c>
    </row>
    <row r="1083" spans="1:8" x14ac:dyDescent="0.35">
      <c r="A1083">
        <v>382</v>
      </c>
      <c r="B1083" t="s">
        <v>2133</v>
      </c>
      <c r="C1083" t="s">
        <v>115</v>
      </c>
      <c r="D1083" t="s">
        <v>2134</v>
      </c>
      <c r="E1083" t="str">
        <f>RIGHT(Таблица2[[#This Row],[Дата рождения]],4)</f>
        <v>1975</v>
      </c>
      <c r="F1083">
        <v>42</v>
      </c>
      <c r="G1083" t="s">
        <v>119</v>
      </c>
      <c r="H1083">
        <v>74803077</v>
      </c>
    </row>
    <row r="1084" spans="1:8" x14ac:dyDescent="0.35">
      <c r="A1084">
        <v>89</v>
      </c>
      <c r="B1084" t="s">
        <v>2135</v>
      </c>
      <c r="C1084" t="s">
        <v>75</v>
      </c>
      <c r="D1084" t="s">
        <v>2136</v>
      </c>
      <c r="E1084" t="str">
        <f>RIGHT(Таблица2[[#This Row],[Дата рождения]],4)</f>
        <v>1991</v>
      </c>
      <c r="F1084">
        <v>26</v>
      </c>
      <c r="G1084" t="s">
        <v>146</v>
      </c>
      <c r="H1084">
        <v>77778938</v>
      </c>
    </row>
    <row r="1085" spans="1:8" x14ac:dyDescent="0.35">
      <c r="A1085">
        <v>926</v>
      </c>
      <c r="B1085" t="s">
        <v>2137</v>
      </c>
      <c r="C1085" t="s">
        <v>115</v>
      </c>
      <c r="D1085" t="s">
        <v>2138</v>
      </c>
      <c r="E1085" t="str">
        <f>RIGHT(Таблица2[[#This Row],[Дата рождения]],4)</f>
        <v>1994</v>
      </c>
      <c r="F1085">
        <v>23</v>
      </c>
      <c r="G1085" t="s">
        <v>493</v>
      </c>
      <c r="H1085">
        <v>41075467</v>
      </c>
    </row>
    <row r="1086" spans="1:8" x14ac:dyDescent="0.35">
      <c r="A1086">
        <v>172</v>
      </c>
      <c r="B1086" t="s">
        <v>2139</v>
      </c>
      <c r="C1086" t="s">
        <v>75</v>
      </c>
      <c r="D1086" t="s">
        <v>2140</v>
      </c>
      <c r="E1086" t="str">
        <f>RIGHT(Таблица2[[#This Row],[Дата рождения]],4)</f>
        <v>1995</v>
      </c>
      <c r="F1086">
        <v>22</v>
      </c>
      <c r="G1086" t="s">
        <v>63</v>
      </c>
      <c r="H1086">
        <v>90054998</v>
      </c>
    </row>
    <row r="1087" spans="1:8" x14ac:dyDescent="0.35">
      <c r="A1087">
        <v>806</v>
      </c>
      <c r="B1087" t="s">
        <v>2141</v>
      </c>
      <c r="C1087" t="s">
        <v>61</v>
      </c>
      <c r="D1087" t="s">
        <v>2142</v>
      </c>
      <c r="E1087" t="str">
        <f>RIGHT(Таблица2[[#This Row],[Дата рождения]],4)</f>
        <v>1985</v>
      </c>
      <c r="F1087">
        <v>32</v>
      </c>
      <c r="G1087" t="s">
        <v>146</v>
      </c>
      <c r="H1087">
        <v>91360250</v>
      </c>
    </row>
    <row r="1088" spans="1:8" x14ac:dyDescent="0.35">
      <c r="A1088">
        <v>649</v>
      </c>
      <c r="B1088" t="s">
        <v>2143</v>
      </c>
      <c r="C1088" t="s">
        <v>61</v>
      </c>
      <c r="D1088" t="s">
        <v>2144</v>
      </c>
      <c r="E1088" t="str">
        <f>RIGHT(Таблица2[[#This Row],[Дата рождения]],4)</f>
        <v>1989</v>
      </c>
      <c r="F1088">
        <v>28</v>
      </c>
      <c r="G1088" t="s">
        <v>63</v>
      </c>
      <c r="H1088">
        <v>67867355</v>
      </c>
    </row>
    <row r="1089" spans="1:8" x14ac:dyDescent="0.35">
      <c r="A1089">
        <v>292</v>
      </c>
      <c r="B1089" t="s">
        <v>2145</v>
      </c>
      <c r="C1089" t="s">
        <v>61</v>
      </c>
      <c r="D1089" t="s">
        <v>2146</v>
      </c>
      <c r="E1089" t="str">
        <f>RIGHT(Таблица2[[#This Row],[Дата рождения]],4)</f>
        <v>1974</v>
      </c>
      <c r="F1089">
        <v>44</v>
      </c>
      <c r="G1089" t="s">
        <v>63</v>
      </c>
      <c r="H1089">
        <v>50050768</v>
      </c>
    </row>
    <row r="1090" spans="1:8" x14ac:dyDescent="0.35">
      <c r="A1090">
        <v>109</v>
      </c>
      <c r="B1090" t="s">
        <v>2147</v>
      </c>
      <c r="C1090" t="s">
        <v>75</v>
      </c>
      <c r="D1090" t="s">
        <v>2148</v>
      </c>
      <c r="E1090" t="str">
        <f>RIGHT(Таблица2[[#This Row],[Дата рождения]],4)</f>
        <v>1988</v>
      </c>
      <c r="F1090">
        <v>29</v>
      </c>
      <c r="G1090" t="s">
        <v>229</v>
      </c>
      <c r="H1090">
        <v>11780930</v>
      </c>
    </row>
    <row r="1091" spans="1:8" x14ac:dyDescent="0.35">
      <c r="A1091">
        <v>307</v>
      </c>
      <c r="B1091" t="s">
        <v>2149</v>
      </c>
      <c r="C1091" t="s">
        <v>61</v>
      </c>
      <c r="D1091" t="s">
        <v>2150</v>
      </c>
      <c r="E1091" t="str">
        <f>RIGHT(Таблица2[[#This Row],[Дата рождения]],4)</f>
        <v>1985</v>
      </c>
      <c r="F1091">
        <v>32</v>
      </c>
      <c r="G1091" t="s">
        <v>63</v>
      </c>
      <c r="H1091">
        <v>2780464</v>
      </c>
    </row>
    <row r="1092" spans="1:8" x14ac:dyDescent="0.35">
      <c r="A1092">
        <v>908</v>
      </c>
      <c r="B1092" t="s">
        <v>2151</v>
      </c>
      <c r="C1092" t="s">
        <v>61</v>
      </c>
      <c r="D1092" t="s">
        <v>2152</v>
      </c>
      <c r="E1092" t="str">
        <f>RIGHT(Таблица2[[#This Row],[Дата рождения]],4)</f>
        <v>1995</v>
      </c>
      <c r="F1092">
        <v>22</v>
      </c>
      <c r="G1092" t="s">
        <v>63</v>
      </c>
      <c r="H1092">
        <v>46731551</v>
      </c>
    </row>
    <row r="1093" spans="1:8" x14ac:dyDescent="0.35">
      <c r="A1093">
        <v>1143</v>
      </c>
      <c r="B1093" t="s">
        <v>2153</v>
      </c>
      <c r="C1093" t="s">
        <v>61</v>
      </c>
      <c r="D1093" t="s">
        <v>2154</v>
      </c>
      <c r="E1093" t="str">
        <f>RIGHT(Таблица2[[#This Row],[Дата рождения]],4)</f>
        <v>1973</v>
      </c>
      <c r="F1093">
        <v>44</v>
      </c>
      <c r="G1093" t="s">
        <v>63</v>
      </c>
      <c r="H1093">
        <v>95911676</v>
      </c>
    </row>
    <row r="1094" spans="1:8" x14ac:dyDescent="0.35">
      <c r="A1094">
        <v>842</v>
      </c>
      <c r="B1094" t="s">
        <v>2155</v>
      </c>
      <c r="C1094" t="s">
        <v>75</v>
      </c>
      <c r="D1094" t="s">
        <v>2156</v>
      </c>
      <c r="E1094" t="str">
        <f>RIGHT(Таблица2[[#This Row],[Дата рождения]],4)</f>
        <v>1995</v>
      </c>
      <c r="F1094">
        <v>22</v>
      </c>
      <c r="G1094" t="s">
        <v>63</v>
      </c>
      <c r="H1094">
        <v>65597501</v>
      </c>
    </row>
    <row r="1095" spans="1:8" x14ac:dyDescent="0.35">
      <c r="A1095">
        <v>1429</v>
      </c>
      <c r="B1095" t="s">
        <v>2157</v>
      </c>
      <c r="C1095" t="s">
        <v>75</v>
      </c>
      <c r="D1095" t="s">
        <v>2158</v>
      </c>
      <c r="E1095" t="str">
        <f>RIGHT(Таблица2[[#This Row],[Дата рождения]],4)</f>
        <v>1993</v>
      </c>
      <c r="F1095">
        <v>24</v>
      </c>
      <c r="G1095" t="s">
        <v>63</v>
      </c>
      <c r="H1095">
        <v>75584674</v>
      </c>
    </row>
    <row r="1096" spans="1:8" x14ac:dyDescent="0.35">
      <c r="A1096">
        <v>1180</v>
      </c>
      <c r="B1096" t="s">
        <v>2159</v>
      </c>
      <c r="C1096" t="s">
        <v>61</v>
      </c>
      <c r="D1096" t="s">
        <v>2160</v>
      </c>
      <c r="E1096" t="str">
        <f>RIGHT(Таблица2[[#This Row],[Дата рождения]],4)</f>
        <v>1979</v>
      </c>
      <c r="F1096">
        <v>38</v>
      </c>
      <c r="G1096" t="s">
        <v>63</v>
      </c>
      <c r="H1096">
        <v>71794242</v>
      </c>
    </row>
    <row r="1097" spans="1:8" x14ac:dyDescent="0.35">
      <c r="A1097">
        <v>376</v>
      </c>
      <c r="B1097" t="s">
        <v>2161</v>
      </c>
      <c r="C1097" t="s">
        <v>75</v>
      </c>
      <c r="D1097" t="s">
        <v>2162</v>
      </c>
      <c r="E1097" t="str">
        <f>RIGHT(Таблица2[[#This Row],[Дата рождения]],4)</f>
        <v>1990</v>
      </c>
      <c r="F1097">
        <v>28</v>
      </c>
      <c r="G1097" t="s">
        <v>63</v>
      </c>
      <c r="H1097">
        <v>64619862</v>
      </c>
    </row>
    <row r="1098" spans="1:8" x14ac:dyDescent="0.35">
      <c r="A1098">
        <v>1601</v>
      </c>
      <c r="B1098" t="s">
        <v>2163</v>
      </c>
      <c r="C1098" t="s">
        <v>115</v>
      </c>
      <c r="D1098" t="s">
        <v>2164</v>
      </c>
      <c r="E1098" t="str">
        <f>RIGHT(Таблица2[[#This Row],[Дата рождения]],4)</f>
        <v>1982</v>
      </c>
      <c r="F1098">
        <v>35</v>
      </c>
      <c r="G1098" t="s">
        <v>89</v>
      </c>
      <c r="H1098">
        <v>42217260</v>
      </c>
    </row>
    <row r="1099" spans="1:8" x14ac:dyDescent="0.35">
      <c r="A1099">
        <v>827</v>
      </c>
      <c r="B1099" t="s">
        <v>2165</v>
      </c>
      <c r="C1099" t="s">
        <v>61</v>
      </c>
      <c r="D1099" t="s">
        <v>2166</v>
      </c>
      <c r="E1099" t="str">
        <f>RIGHT(Таблица2[[#This Row],[Дата рождения]],4)</f>
        <v>1983</v>
      </c>
      <c r="F1099">
        <v>34</v>
      </c>
      <c r="G1099" t="s">
        <v>63</v>
      </c>
      <c r="H1099">
        <v>13553477</v>
      </c>
    </row>
    <row r="1100" spans="1:8" x14ac:dyDescent="0.35">
      <c r="A1100">
        <v>912</v>
      </c>
      <c r="B1100" t="s">
        <v>2167</v>
      </c>
      <c r="C1100" t="s">
        <v>61</v>
      </c>
      <c r="D1100" t="s">
        <v>2168</v>
      </c>
      <c r="E1100" t="str">
        <f>RIGHT(Таблица2[[#This Row],[Дата рождения]],4)</f>
        <v>1980</v>
      </c>
      <c r="F1100">
        <v>37</v>
      </c>
      <c r="G1100" t="s">
        <v>63</v>
      </c>
      <c r="H1100">
        <v>3605080</v>
      </c>
    </row>
    <row r="1101" spans="1:8" x14ac:dyDescent="0.35">
      <c r="A1101">
        <v>903</v>
      </c>
      <c r="B1101" t="s">
        <v>2169</v>
      </c>
      <c r="C1101" t="s">
        <v>75</v>
      </c>
      <c r="D1101" t="s">
        <v>2170</v>
      </c>
      <c r="E1101" t="str">
        <f>RIGHT(Таблица2[[#This Row],[Дата рождения]],4)</f>
        <v>1987</v>
      </c>
      <c r="F1101">
        <v>30</v>
      </c>
      <c r="G1101" t="s">
        <v>69</v>
      </c>
      <c r="H1101">
        <v>44566841</v>
      </c>
    </row>
    <row r="1102" spans="1:8" x14ac:dyDescent="0.35">
      <c r="A1102">
        <v>733</v>
      </c>
      <c r="B1102" t="s">
        <v>2171</v>
      </c>
      <c r="C1102" t="s">
        <v>115</v>
      </c>
      <c r="D1102" t="s">
        <v>2172</v>
      </c>
      <c r="E1102" t="str">
        <f>RIGHT(Таблица2[[#This Row],[Дата рождения]],4)</f>
        <v>1991</v>
      </c>
      <c r="F1102">
        <v>26</v>
      </c>
      <c r="G1102" t="s">
        <v>79</v>
      </c>
      <c r="H1102">
        <v>49240134</v>
      </c>
    </row>
    <row r="1103" spans="1:8" x14ac:dyDescent="0.35">
      <c r="A1103">
        <v>436</v>
      </c>
      <c r="B1103" t="s">
        <v>2173</v>
      </c>
      <c r="C1103" t="s">
        <v>75</v>
      </c>
      <c r="D1103" t="s">
        <v>315</v>
      </c>
      <c r="E1103" t="str">
        <f>RIGHT(Таблица2[[#This Row],[Дата рождения]],4)</f>
        <v>1996</v>
      </c>
      <c r="F1103">
        <v>21</v>
      </c>
      <c r="G1103" t="s">
        <v>63</v>
      </c>
      <c r="H1103">
        <v>47081137</v>
      </c>
    </row>
    <row r="1104" spans="1:8" x14ac:dyDescent="0.35">
      <c r="A1104">
        <v>1123</v>
      </c>
      <c r="B1104" t="s">
        <v>2174</v>
      </c>
      <c r="C1104" t="s">
        <v>61</v>
      </c>
      <c r="D1104" t="s">
        <v>2175</v>
      </c>
      <c r="E1104" t="str">
        <f>RIGHT(Таблица2[[#This Row],[Дата рождения]],4)</f>
        <v>1983</v>
      </c>
      <c r="F1104">
        <v>34</v>
      </c>
      <c r="G1104" t="s">
        <v>79</v>
      </c>
      <c r="H1104">
        <v>88245957</v>
      </c>
    </row>
    <row r="1105" spans="1:8" x14ac:dyDescent="0.35">
      <c r="A1105">
        <v>1065</v>
      </c>
      <c r="B1105" t="s">
        <v>2176</v>
      </c>
      <c r="C1105" t="s">
        <v>115</v>
      </c>
      <c r="D1105" t="s">
        <v>2177</v>
      </c>
      <c r="E1105" t="str">
        <f>RIGHT(Таблица2[[#This Row],[Дата рождения]],4)</f>
        <v>1998</v>
      </c>
      <c r="F1105">
        <v>19</v>
      </c>
      <c r="G1105" t="s">
        <v>66</v>
      </c>
      <c r="H1105">
        <v>92547469</v>
      </c>
    </row>
    <row r="1106" spans="1:8" x14ac:dyDescent="0.35">
      <c r="A1106">
        <v>479</v>
      </c>
      <c r="B1106" t="s">
        <v>2178</v>
      </c>
      <c r="C1106" t="s">
        <v>61</v>
      </c>
      <c r="D1106" t="s">
        <v>2179</v>
      </c>
      <c r="E1106" t="str">
        <f>RIGHT(Таблица2[[#This Row],[Дата рождения]],4)</f>
        <v>1982</v>
      </c>
      <c r="F1106">
        <v>35</v>
      </c>
      <c r="G1106" t="s">
        <v>119</v>
      </c>
      <c r="H1106">
        <v>4462452</v>
      </c>
    </row>
    <row r="1107" spans="1:8" x14ac:dyDescent="0.35">
      <c r="A1107">
        <v>981</v>
      </c>
      <c r="B1107" t="s">
        <v>2180</v>
      </c>
      <c r="C1107" t="s">
        <v>61</v>
      </c>
      <c r="D1107" t="s">
        <v>2181</v>
      </c>
      <c r="E1107" t="str">
        <f>RIGHT(Таблица2[[#This Row],[Дата рождения]],4)</f>
        <v>1981</v>
      </c>
      <c r="F1107">
        <v>36</v>
      </c>
      <c r="G1107" t="s">
        <v>98</v>
      </c>
      <c r="H1107">
        <v>22333287</v>
      </c>
    </row>
    <row r="1108" spans="1:8" x14ac:dyDescent="0.35">
      <c r="A1108">
        <v>1596</v>
      </c>
      <c r="B1108" t="s">
        <v>2182</v>
      </c>
      <c r="C1108" t="s">
        <v>115</v>
      </c>
      <c r="D1108" t="s">
        <v>2183</v>
      </c>
      <c r="E1108" t="str">
        <f>RIGHT(Таблица2[[#This Row],[Дата рождения]],4)</f>
        <v>1999</v>
      </c>
      <c r="F1108">
        <v>18</v>
      </c>
      <c r="G1108" t="s">
        <v>63</v>
      </c>
      <c r="H1108">
        <v>92286173</v>
      </c>
    </row>
    <row r="1109" spans="1:8" x14ac:dyDescent="0.35">
      <c r="A1109">
        <v>246</v>
      </c>
      <c r="B1109" t="s">
        <v>2184</v>
      </c>
      <c r="C1109" t="s">
        <v>61</v>
      </c>
      <c r="D1109" t="s">
        <v>1615</v>
      </c>
      <c r="E1109" t="str">
        <f>RIGHT(Таблица2[[#This Row],[Дата рождения]],4)</f>
        <v>1995</v>
      </c>
      <c r="F1109">
        <v>22</v>
      </c>
      <c r="G1109" t="s">
        <v>63</v>
      </c>
      <c r="H1109">
        <v>58944548</v>
      </c>
    </row>
    <row r="1110" spans="1:8" x14ac:dyDescent="0.35">
      <c r="A1110">
        <v>187</v>
      </c>
      <c r="B1110" t="s">
        <v>2185</v>
      </c>
      <c r="C1110" t="s">
        <v>61</v>
      </c>
      <c r="D1110" t="s">
        <v>2186</v>
      </c>
      <c r="E1110" t="str">
        <f>RIGHT(Таблица2[[#This Row],[Дата рождения]],4)</f>
        <v>1991</v>
      </c>
      <c r="F1110">
        <v>26</v>
      </c>
      <c r="G1110" t="s">
        <v>229</v>
      </c>
      <c r="H1110">
        <v>24795395</v>
      </c>
    </row>
    <row r="1111" spans="1:8" x14ac:dyDescent="0.35">
      <c r="A1111">
        <v>358</v>
      </c>
      <c r="B1111" t="s">
        <v>2187</v>
      </c>
      <c r="C1111" t="s">
        <v>115</v>
      </c>
      <c r="D1111" t="s">
        <v>2188</v>
      </c>
      <c r="E1111" t="str">
        <f>RIGHT(Таблица2[[#This Row],[Дата рождения]],4)</f>
        <v>1990</v>
      </c>
      <c r="F1111">
        <v>27</v>
      </c>
      <c r="G1111" t="s">
        <v>63</v>
      </c>
      <c r="H1111">
        <v>78878485</v>
      </c>
    </row>
    <row r="1112" spans="1:8" x14ac:dyDescent="0.35">
      <c r="A1112">
        <v>105</v>
      </c>
      <c r="B1112" t="s">
        <v>2189</v>
      </c>
      <c r="C1112" t="s">
        <v>61</v>
      </c>
      <c r="D1112" t="s">
        <v>2190</v>
      </c>
      <c r="E1112" t="str">
        <f>RIGHT(Таблица2[[#This Row],[Дата рождения]],4)</f>
        <v>1980</v>
      </c>
      <c r="F1112">
        <v>37</v>
      </c>
      <c r="G1112" t="s">
        <v>63</v>
      </c>
      <c r="H1112">
        <v>23892326</v>
      </c>
    </row>
    <row r="1113" spans="1:8" x14ac:dyDescent="0.35">
      <c r="A1113">
        <v>599</v>
      </c>
      <c r="B1113" t="s">
        <v>2191</v>
      </c>
      <c r="C1113" t="s">
        <v>61</v>
      </c>
      <c r="D1113" t="s">
        <v>2192</v>
      </c>
      <c r="E1113" t="str">
        <f>RIGHT(Таблица2[[#This Row],[Дата рождения]],4)</f>
        <v>1998</v>
      </c>
      <c r="F1113">
        <v>19</v>
      </c>
      <c r="G1113" t="s">
        <v>63</v>
      </c>
      <c r="H1113">
        <v>85876536</v>
      </c>
    </row>
    <row r="1114" spans="1:8" x14ac:dyDescent="0.35">
      <c r="A1114">
        <v>235</v>
      </c>
      <c r="B1114" t="s">
        <v>2193</v>
      </c>
      <c r="C1114" t="s">
        <v>75</v>
      </c>
      <c r="D1114" t="s">
        <v>2194</v>
      </c>
      <c r="E1114" t="str">
        <f>RIGHT(Таблица2[[#This Row],[Дата рождения]],4)</f>
        <v>1991</v>
      </c>
      <c r="F1114">
        <v>26</v>
      </c>
      <c r="G1114" t="s">
        <v>89</v>
      </c>
      <c r="H1114">
        <v>64278529</v>
      </c>
    </row>
    <row r="1115" spans="1:8" x14ac:dyDescent="0.35">
      <c r="A1115">
        <v>226</v>
      </c>
      <c r="B1115" t="s">
        <v>2195</v>
      </c>
      <c r="C1115" t="s">
        <v>61</v>
      </c>
      <c r="D1115" t="s">
        <v>2196</v>
      </c>
      <c r="E1115" t="str">
        <f>RIGHT(Таблица2[[#This Row],[Дата рождения]],4)</f>
        <v>1999</v>
      </c>
      <c r="F1115">
        <v>18</v>
      </c>
      <c r="G1115" t="s">
        <v>63</v>
      </c>
      <c r="H1115">
        <v>72484420</v>
      </c>
    </row>
    <row r="1116" spans="1:8" x14ac:dyDescent="0.35">
      <c r="A1116">
        <v>805</v>
      </c>
      <c r="B1116" t="s">
        <v>2197</v>
      </c>
      <c r="C1116" t="s">
        <v>75</v>
      </c>
      <c r="D1116" t="s">
        <v>2198</v>
      </c>
      <c r="E1116" t="str">
        <f>RIGHT(Таблица2[[#This Row],[Дата рождения]],4)</f>
        <v>1991</v>
      </c>
      <c r="F1116">
        <v>26</v>
      </c>
      <c r="G1116" t="s">
        <v>63</v>
      </c>
      <c r="H1116">
        <v>99901340</v>
      </c>
    </row>
    <row r="1117" spans="1:8" x14ac:dyDescent="0.35">
      <c r="A1117">
        <v>991</v>
      </c>
      <c r="B1117" t="s">
        <v>2199</v>
      </c>
      <c r="C1117" t="s">
        <v>61</v>
      </c>
      <c r="D1117" t="s">
        <v>2200</v>
      </c>
      <c r="E1117" t="str">
        <f>RIGHT(Таблица2[[#This Row],[Дата рождения]],4)</f>
        <v>1976</v>
      </c>
      <c r="F1117">
        <v>41</v>
      </c>
      <c r="G1117" t="s">
        <v>63</v>
      </c>
      <c r="H1117">
        <v>26055171</v>
      </c>
    </row>
    <row r="1118" spans="1:8" x14ac:dyDescent="0.35">
      <c r="A1118">
        <v>864</v>
      </c>
      <c r="B1118" t="s">
        <v>2201</v>
      </c>
      <c r="C1118" t="s">
        <v>115</v>
      </c>
      <c r="D1118" t="s">
        <v>2202</v>
      </c>
      <c r="E1118" t="str">
        <f>RIGHT(Таблица2[[#This Row],[Дата рождения]],4)</f>
        <v>1987</v>
      </c>
      <c r="F1118">
        <v>30</v>
      </c>
      <c r="G1118" t="s">
        <v>63</v>
      </c>
      <c r="H1118">
        <v>8331990</v>
      </c>
    </row>
    <row r="1119" spans="1:8" x14ac:dyDescent="0.35">
      <c r="A1119">
        <v>257</v>
      </c>
      <c r="B1119" t="s">
        <v>2203</v>
      </c>
      <c r="C1119" t="s">
        <v>61</v>
      </c>
      <c r="D1119" t="s">
        <v>1584</v>
      </c>
      <c r="E1119" t="str">
        <f>RIGHT(Таблица2[[#This Row],[Дата рождения]],4)</f>
        <v>1995</v>
      </c>
      <c r="F1119">
        <v>22</v>
      </c>
      <c r="G1119" t="s">
        <v>63</v>
      </c>
      <c r="H1119">
        <v>7806016</v>
      </c>
    </row>
    <row r="1120" spans="1:8" x14ac:dyDescent="0.35">
      <c r="A1120">
        <v>1040</v>
      </c>
      <c r="B1120" t="s">
        <v>2204</v>
      </c>
      <c r="C1120" t="s">
        <v>61</v>
      </c>
      <c r="D1120" t="s">
        <v>2205</v>
      </c>
      <c r="E1120" t="str">
        <f>RIGHT(Таблица2[[#This Row],[Дата рождения]],4)</f>
        <v>1995</v>
      </c>
      <c r="F1120">
        <v>22</v>
      </c>
      <c r="G1120" t="s">
        <v>63</v>
      </c>
      <c r="H1120">
        <v>64396809</v>
      </c>
    </row>
    <row r="1121" spans="1:8" x14ac:dyDescent="0.35">
      <c r="A1121">
        <v>177</v>
      </c>
      <c r="B1121" t="s">
        <v>2206</v>
      </c>
      <c r="C1121" t="s">
        <v>75</v>
      </c>
      <c r="D1121" t="s">
        <v>2166</v>
      </c>
      <c r="E1121" t="str">
        <f>RIGHT(Таблица2[[#This Row],[Дата рождения]],4)</f>
        <v>1983</v>
      </c>
      <c r="F1121">
        <v>34</v>
      </c>
      <c r="G1121" t="s">
        <v>63</v>
      </c>
      <c r="H1121">
        <v>44366321</v>
      </c>
    </row>
    <row r="1122" spans="1:8" x14ac:dyDescent="0.35">
      <c r="A1122">
        <v>261</v>
      </c>
      <c r="B1122" t="s">
        <v>2207</v>
      </c>
      <c r="C1122" t="s">
        <v>61</v>
      </c>
      <c r="D1122" t="s">
        <v>2208</v>
      </c>
      <c r="E1122" t="str">
        <f>RIGHT(Таблица2[[#This Row],[Дата рождения]],4)</f>
        <v>1996</v>
      </c>
      <c r="F1122">
        <v>21</v>
      </c>
      <c r="G1122" t="s">
        <v>63</v>
      </c>
      <c r="H1122">
        <v>51115447</v>
      </c>
    </row>
    <row r="1123" spans="1:8" x14ac:dyDescent="0.35">
      <c r="A1123">
        <v>654</v>
      </c>
      <c r="B1123" t="s">
        <v>2209</v>
      </c>
      <c r="C1123" t="s">
        <v>61</v>
      </c>
      <c r="D1123" t="s">
        <v>695</v>
      </c>
      <c r="E1123" t="str">
        <f>RIGHT(Таблица2[[#This Row],[Дата рождения]],4)</f>
        <v>1991</v>
      </c>
      <c r="F1123">
        <v>26</v>
      </c>
      <c r="G1123" t="s">
        <v>63</v>
      </c>
      <c r="H1123">
        <v>41680274</v>
      </c>
    </row>
    <row r="1124" spans="1:8" x14ac:dyDescent="0.35">
      <c r="A1124">
        <v>302</v>
      </c>
      <c r="B1124" t="s">
        <v>2210</v>
      </c>
      <c r="C1124" t="s">
        <v>61</v>
      </c>
      <c r="D1124" t="s">
        <v>2211</v>
      </c>
      <c r="E1124" t="str">
        <f>RIGHT(Таблица2[[#This Row],[Дата рождения]],4)</f>
        <v>1978</v>
      </c>
      <c r="F1124">
        <v>39</v>
      </c>
      <c r="G1124" t="s">
        <v>63</v>
      </c>
      <c r="H1124">
        <v>37240162</v>
      </c>
    </row>
    <row r="1125" spans="1:8" x14ac:dyDescent="0.35">
      <c r="A1125">
        <v>343</v>
      </c>
      <c r="B1125" t="s">
        <v>2212</v>
      </c>
      <c r="C1125" t="s">
        <v>61</v>
      </c>
      <c r="D1125" t="s">
        <v>296</v>
      </c>
      <c r="E1125" t="str">
        <f>RIGHT(Таблица2[[#This Row],[Дата рождения]],4)</f>
        <v>1995</v>
      </c>
      <c r="F1125">
        <v>22</v>
      </c>
      <c r="G1125" t="s">
        <v>63</v>
      </c>
      <c r="H1125">
        <v>68478140</v>
      </c>
    </row>
    <row r="1126" spans="1:8" x14ac:dyDescent="0.35">
      <c r="A1126">
        <v>505</v>
      </c>
      <c r="B1126" t="s">
        <v>2213</v>
      </c>
      <c r="C1126" t="s">
        <v>61</v>
      </c>
      <c r="D1126" t="s">
        <v>2214</v>
      </c>
      <c r="E1126" t="str">
        <f>RIGHT(Таблица2[[#This Row],[Дата рождения]],4)</f>
        <v>1997</v>
      </c>
      <c r="F1126">
        <v>20</v>
      </c>
      <c r="G1126" t="s">
        <v>66</v>
      </c>
      <c r="H1126">
        <v>32747637</v>
      </c>
    </row>
    <row r="1127" spans="1:8" x14ac:dyDescent="0.35">
      <c r="A1127">
        <v>972</v>
      </c>
      <c r="B1127" t="s">
        <v>2215</v>
      </c>
      <c r="C1127" t="s">
        <v>75</v>
      </c>
      <c r="D1127" t="s">
        <v>2216</v>
      </c>
      <c r="E1127" t="str">
        <f>RIGHT(Таблица2[[#This Row],[Дата рождения]],4)</f>
        <v>1989</v>
      </c>
      <c r="F1127">
        <v>28</v>
      </c>
      <c r="G1127" t="s">
        <v>69</v>
      </c>
      <c r="H1127">
        <v>82541262</v>
      </c>
    </row>
    <row r="1128" spans="1:8" x14ac:dyDescent="0.35">
      <c r="A1128">
        <v>996</v>
      </c>
      <c r="B1128" t="s">
        <v>2217</v>
      </c>
      <c r="C1128" t="s">
        <v>75</v>
      </c>
      <c r="D1128" t="s">
        <v>2218</v>
      </c>
      <c r="E1128" t="str">
        <f>RIGHT(Таблица2[[#This Row],[Дата рождения]],4)</f>
        <v>1989</v>
      </c>
      <c r="F1128">
        <v>28</v>
      </c>
      <c r="G1128" t="s">
        <v>609</v>
      </c>
      <c r="H1128">
        <v>96252659</v>
      </c>
    </row>
    <row r="1129" spans="1:8" x14ac:dyDescent="0.35">
      <c r="A1129">
        <v>149</v>
      </c>
      <c r="B1129" t="s">
        <v>2219</v>
      </c>
      <c r="C1129" t="s">
        <v>61</v>
      </c>
      <c r="D1129" t="s">
        <v>2220</v>
      </c>
      <c r="E1129" t="str">
        <f>RIGHT(Таблица2[[#This Row],[Дата рождения]],4)</f>
        <v>1991</v>
      </c>
      <c r="F1129">
        <v>26</v>
      </c>
      <c r="G1129" t="s">
        <v>63</v>
      </c>
      <c r="H1129">
        <v>65561021</v>
      </c>
    </row>
    <row r="1130" spans="1:8" x14ac:dyDescent="0.35">
      <c r="A1130">
        <v>751</v>
      </c>
      <c r="B1130" t="s">
        <v>2221</v>
      </c>
      <c r="C1130" t="s">
        <v>75</v>
      </c>
      <c r="D1130" t="s">
        <v>562</v>
      </c>
      <c r="E1130" t="str">
        <f>RIGHT(Таблица2[[#This Row],[Дата рождения]],4)</f>
        <v>1991</v>
      </c>
      <c r="F1130">
        <v>26</v>
      </c>
      <c r="G1130" t="s">
        <v>1487</v>
      </c>
      <c r="H1130">
        <v>28358715</v>
      </c>
    </row>
    <row r="1131" spans="1:8" x14ac:dyDescent="0.35">
      <c r="A1131">
        <v>1404</v>
      </c>
      <c r="B1131" t="s">
        <v>2222</v>
      </c>
      <c r="C1131" t="s">
        <v>75</v>
      </c>
      <c r="D1131" t="s">
        <v>2223</v>
      </c>
      <c r="E1131" t="str">
        <f>RIGHT(Таблица2[[#This Row],[Дата рождения]],4)</f>
        <v>1988</v>
      </c>
      <c r="F1131">
        <v>29</v>
      </c>
      <c r="G1131" t="s">
        <v>63</v>
      </c>
      <c r="H1131">
        <v>66614358</v>
      </c>
    </row>
    <row r="1132" spans="1:8" x14ac:dyDescent="0.35">
      <c r="A1132">
        <v>622</v>
      </c>
      <c r="B1132" t="s">
        <v>2224</v>
      </c>
      <c r="C1132" t="s">
        <v>75</v>
      </c>
      <c r="D1132" t="s">
        <v>2225</v>
      </c>
      <c r="E1132" t="str">
        <f>RIGHT(Таблица2[[#This Row],[Дата рождения]],4)</f>
        <v>1975</v>
      </c>
      <c r="F1132">
        <v>42</v>
      </c>
      <c r="G1132" t="s">
        <v>63</v>
      </c>
      <c r="H1132">
        <v>26492888</v>
      </c>
    </row>
    <row r="1133" spans="1:8" x14ac:dyDescent="0.35">
      <c r="A1133">
        <v>1182</v>
      </c>
      <c r="B1133" t="s">
        <v>2226</v>
      </c>
      <c r="C1133" t="s">
        <v>115</v>
      </c>
      <c r="D1133" t="s">
        <v>2227</v>
      </c>
      <c r="E1133" t="str">
        <f>RIGHT(Таблица2[[#This Row],[Дата рождения]],4)</f>
        <v>1993</v>
      </c>
      <c r="F1133">
        <v>24</v>
      </c>
      <c r="G1133" t="s">
        <v>63</v>
      </c>
      <c r="H1133">
        <v>54133449</v>
      </c>
    </row>
    <row r="1134" spans="1:8" x14ac:dyDescent="0.35">
      <c r="A1134">
        <v>642</v>
      </c>
      <c r="B1134" t="s">
        <v>2228</v>
      </c>
      <c r="C1134" t="s">
        <v>61</v>
      </c>
      <c r="D1134" t="s">
        <v>2229</v>
      </c>
      <c r="E1134" t="str">
        <f>RIGHT(Таблица2[[#This Row],[Дата рождения]],4)</f>
        <v>1984</v>
      </c>
      <c r="F1134">
        <v>33</v>
      </c>
      <c r="G1134" t="s">
        <v>79</v>
      </c>
      <c r="H1134">
        <v>31343656</v>
      </c>
    </row>
    <row r="1135" spans="1:8" x14ac:dyDescent="0.35">
      <c r="A1135">
        <v>1078</v>
      </c>
      <c r="B1135" t="s">
        <v>2230</v>
      </c>
      <c r="C1135" t="s">
        <v>75</v>
      </c>
      <c r="D1135" t="s">
        <v>2231</v>
      </c>
      <c r="E1135" t="str">
        <f>RIGHT(Таблица2[[#This Row],[Дата рождения]],4)</f>
        <v>1982</v>
      </c>
      <c r="F1135">
        <v>35</v>
      </c>
      <c r="G1135" t="s">
        <v>109</v>
      </c>
      <c r="H1135">
        <v>85761868</v>
      </c>
    </row>
    <row r="1136" spans="1:8" x14ac:dyDescent="0.35">
      <c r="A1136">
        <v>1278</v>
      </c>
      <c r="B1136" t="s">
        <v>2232</v>
      </c>
      <c r="C1136" t="s">
        <v>61</v>
      </c>
      <c r="D1136" t="s">
        <v>2233</v>
      </c>
      <c r="E1136" t="str">
        <f>RIGHT(Таблица2[[#This Row],[Дата рождения]],4)</f>
        <v>1993</v>
      </c>
      <c r="F1136">
        <v>24</v>
      </c>
      <c r="G1136" t="s">
        <v>63</v>
      </c>
      <c r="H1136">
        <v>33325459</v>
      </c>
    </row>
    <row r="1137" spans="1:8" x14ac:dyDescent="0.35">
      <c r="A1137">
        <v>641</v>
      </c>
      <c r="B1137" t="s">
        <v>2234</v>
      </c>
      <c r="C1137" t="s">
        <v>75</v>
      </c>
      <c r="D1137" t="s">
        <v>2235</v>
      </c>
      <c r="E1137" t="str">
        <f>RIGHT(Таблица2[[#This Row],[Дата рождения]],4)</f>
        <v>1991</v>
      </c>
      <c r="F1137">
        <v>26</v>
      </c>
      <c r="G1137" t="s">
        <v>79</v>
      </c>
      <c r="H1137">
        <v>51189692</v>
      </c>
    </row>
    <row r="1138" spans="1:8" x14ac:dyDescent="0.35">
      <c r="A1138">
        <v>270</v>
      </c>
      <c r="B1138" t="s">
        <v>2236</v>
      </c>
      <c r="C1138" t="s">
        <v>115</v>
      </c>
      <c r="D1138" t="s">
        <v>1786</v>
      </c>
      <c r="E1138" t="str">
        <f>RIGHT(Таблица2[[#This Row],[Дата рождения]],4)</f>
        <v>1987</v>
      </c>
      <c r="F1138">
        <v>31</v>
      </c>
      <c r="G1138" t="s">
        <v>146</v>
      </c>
      <c r="H1138">
        <v>59474500</v>
      </c>
    </row>
    <row r="1139" spans="1:8" x14ac:dyDescent="0.35">
      <c r="A1139">
        <v>1032</v>
      </c>
      <c r="B1139" t="s">
        <v>2237</v>
      </c>
      <c r="C1139" t="s">
        <v>75</v>
      </c>
      <c r="D1139" t="s">
        <v>2238</v>
      </c>
      <c r="E1139" t="str">
        <f>RIGHT(Таблица2[[#This Row],[Дата рождения]],4)</f>
        <v>1983</v>
      </c>
      <c r="F1139">
        <v>34</v>
      </c>
      <c r="G1139" t="s">
        <v>63</v>
      </c>
      <c r="H1139">
        <v>83375769</v>
      </c>
    </row>
    <row r="1140" spans="1:8" x14ac:dyDescent="0.35">
      <c r="A1140">
        <v>1023</v>
      </c>
      <c r="B1140" t="s">
        <v>2239</v>
      </c>
      <c r="C1140" t="s">
        <v>75</v>
      </c>
      <c r="D1140" t="s">
        <v>2240</v>
      </c>
      <c r="E1140" t="str">
        <f>RIGHT(Таблица2[[#This Row],[Дата рождения]],4)</f>
        <v>1993</v>
      </c>
      <c r="F1140">
        <v>24</v>
      </c>
      <c r="G1140" t="s">
        <v>63</v>
      </c>
      <c r="H1140">
        <v>93556596</v>
      </c>
    </row>
    <row r="1141" spans="1:8" x14ac:dyDescent="0.35">
      <c r="A1141">
        <v>667</v>
      </c>
      <c r="B1141" t="s">
        <v>2241</v>
      </c>
      <c r="C1141" t="s">
        <v>61</v>
      </c>
      <c r="D1141" t="s">
        <v>2242</v>
      </c>
      <c r="E1141" t="str">
        <f>RIGHT(Таблица2[[#This Row],[Дата рождения]],4)</f>
        <v>1996</v>
      </c>
      <c r="F1141">
        <v>21</v>
      </c>
      <c r="G1141" t="s">
        <v>63</v>
      </c>
      <c r="H1141">
        <v>25602033</v>
      </c>
    </row>
    <row r="1142" spans="1:8" x14ac:dyDescent="0.35">
      <c r="A1142">
        <v>405</v>
      </c>
      <c r="B1142" t="s">
        <v>2243</v>
      </c>
      <c r="C1142" t="s">
        <v>61</v>
      </c>
      <c r="D1142" t="s">
        <v>2244</v>
      </c>
      <c r="E1142" t="str">
        <f>RIGHT(Таблица2[[#This Row],[Дата рождения]],4)</f>
        <v>1986</v>
      </c>
      <c r="F1142">
        <v>31</v>
      </c>
      <c r="G1142" t="s">
        <v>146</v>
      </c>
      <c r="H1142">
        <v>45244125</v>
      </c>
    </row>
    <row r="1143" spans="1:8" x14ac:dyDescent="0.35">
      <c r="A1143">
        <v>1224</v>
      </c>
      <c r="B1143" t="s">
        <v>2245</v>
      </c>
      <c r="C1143" t="s">
        <v>61</v>
      </c>
      <c r="D1143" t="s">
        <v>2246</v>
      </c>
      <c r="E1143" t="str">
        <f>RIGHT(Таблица2[[#This Row],[Дата рождения]],4)</f>
        <v>1994</v>
      </c>
      <c r="F1143">
        <v>23</v>
      </c>
      <c r="G1143" t="s">
        <v>63</v>
      </c>
      <c r="H1143">
        <v>80118024</v>
      </c>
    </row>
    <row r="1144" spans="1:8" x14ac:dyDescent="0.35">
      <c r="A1144">
        <v>998</v>
      </c>
      <c r="B1144" t="s">
        <v>2247</v>
      </c>
      <c r="C1144" t="s">
        <v>61</v>
      </c>
      <c r="D1144" t="s">
        <v>2248</v>
      </c>
      <c r="E1144" t="str">
        <f>RIGHT(Таблица2[[#This Row],[Дата рождения]],4)</f>
        <v>1984</v>
      </c>
      <c r="F1144">
        <v>33</v>
      </c>
      <c r="G1144" t="s">
        <v>63</v>
      </c>
      <c r="H1144">
        <v>37342367</v>
      </c>
    </row>
    <row r="1145" spans="1:8" x14ac:dyDescent="0.35">
      <c r="A1145">
        <v>690</v>
      </c>
      <c r="B1145" t="s">
        <v>2249</v>
      </c>
      <c r="C1145" t="s">
        <v>115</v>
      </c>
      <c r="D1145" t="s">
        <v>2250</v>
      </c>
      <c r="E1145" t="str">
        <f>RIGHT(Таблица2[[#This Row],[Дата рождения]],4)</f>
        <v>1997</v>
      </c>
      <c r="F1145">
        <v>20</v>
      </c>
      <c r="G1145" t="s">
        <v>63</v>
      </c>
      <c r="H1145">
        <v>84097573</v>
      </c>
    </row>
    <row r="1146" spans="1:8" x14ac:dyDescent="0.35">
      <c r="A1146">
        <v>546</v>
      </c>
      <c r="B1146" t="s">
        <v>787</v>
      </c>
      <c r="C1146" t="s">
        <v>75</v>
      </c>
      <c r="D1146" t="s">
        <v>2251</v>
      </c>
      <c r="E1146" t="str">
        <f>RIGHT(Таблица2[[#This Row],[Дата рождения]],4)</f>
        <v>1991</v>
      </c>
      <c r="F1146">
        <v>26</v>
      </c>
      <c r="G1146" t="s">
        <v>63</v>
      </c>
      <c r="H1146">
        <v>61081662</v>
      </c>
    </row>
    <row r="1147" spans="1:8" x14ac:dyDescent="0.35">
      <c r="A1147">
        <v>590</v>
      </c>
      <c r="B1147" t="s">
        <v>2252</v>
      </c>
      <c r="C1147" t="s">
        <v>61</v>
      </c>
      <c r="D1147" t="s">
        <v>2253</v>
      </c>
      <c r="E1147" t="str">
        <f>RIGHT(Таблица2[[#This Row],[Дата рождения]],4)</f>
        <v>1991</v>
      </c>
      <c r="F1147">
        <v>26</v>
      </c>
      <c r="G1147" t="s">
        <v>66</v>
      </c>
      <c r="H1147">
        <v>44918574</v>
      </c>
    </row>
    <row r="1148" spans="1:8" x14ac:dyDescent="0.35">
      <c r="A1148">
        <v>16</v>
      </c>
      <c r="B1148" t="s">
        <v>2254</v>
      </c>
      <c r="C1148" t="s">
        <v>61</v>
      </c>
      <c r="D1148" t="s">
        <v>2255</v>
      </c>
      <c r="E1148" t="str">
        <f>RIGHT(Таблица2[[#This Row],[Дата рождения]],4)</f>
        <v>1985</v>
      </c>
      <c r="F1148">
        <v>32</v>
      </c>
      <c r="G1148" t="s">
        <v>89</v>
      </c>
      <c r="H1148">
        <v>11414624</v>
      </c>
    </row>
    <row r="1149" spans="1:8" x14ac:dyDescent="0.35">
      <c r="A1149">
        <v>644</v>
      </c>
      <c r="B1149" t="s">
        <v>2256</v>
      </c>
      <c r="C1149" t="s">
        <v>61</v>
      </c>
      <c r="D1149" t="s">
        <v>2257</v>
      </c>
      <c r="E1149" t="str">
        <f>RIGHT(Таблица2[[#This Row],[Дата рождения]],4)</f>
        <v>1985</v>
      </c>
      <c r="F1149">
        <v>32</v>
      </c>
      <c r="G1149" t="s">
        <v>89</v>
      </c>
      <c r="H1149">
        <v>93001416</v>
      </c>
    </row>
    <row r="1150" spans="1:8" x14ac:dyDescent="0.35">
      <c r="A1150">
        <v>976</v>
      </c>
      <c r="B1150" t="s">
        <v>2258</v>
      </c>
      <c r="C1150" t="s">
        <v>61</v>
      </c>
      <c r="D1150" t="s">
        <v>2259</v>
      </c>
      <c r="E1150" t="str">
        <f>RIGHT(Таблица2[[#This Row],[Дата рождения]],4)</f>
        <v>1987</v>
      </c>
      <c r="F1150">
        <v>30</v>
      </c>
      <c r="G1150" t="s">
        <v>63</v>
      </c>
      <c r="H1150">
        <v>7320714</v>
      </c>
    </row>
    <row r="1151" spans="1:8" x14ac:dyDescent="0.35">
      <c r="A1151">
        <v>1195</v>
      </c>
      <c r="B1151" t="s">
        <v>2260</v>
      </c>
      <c r="C1151" t="s">
        <v>61</v>
      </c>
      <c r="D1151" t="s">
        <v>2261</v>
      </c>
      <c r="E1151" t="str">
        <f>RIGHT(Таблица2[[#This Row],[Дата рождения]],4)</f>
        <v>1988</v>
      </c>
      <c r="F1151">
        <v>29</v>
      </c>
      <c r="G1151" t="s">
        <v>63</v>
      </c>
      <c r="H1151">
        <v>78446713</v>
      </c>
    </row>
    <row r="1152" spans="1:8" x14ac:dyDescent="0.35">
      <c r="A1152">
        <v>358</v>
      </c>
      <c r="B1152" t="s">
        <v>2262</v>
      </c>
      <c r="C1152" t="s">
        <v>61</v>
      </c>
      <c r="D1152" t="s">
        <v>2263</v>
      </c>
      <c r="E1152" t="str">
        <f>RIGHT(Таблица2[[#This Row],[Дата рождения]],4)</f>
        <v>1988</v>
      </c>
      <c r="F1152">
        <v>29</v>
      </c>
      <c r="G1152" t="s">
        <v>109</v>
      </c>
      <c r="H1152">
        <v>27443114</v>
      </c>
    </row>
    <row r="1153" spans="1:8" x14ac:dyDescent="0.35">
      <c r="A1153">
        <v>668</v>
      </c>
      <c r="B1153" t="s">
        <v>2264</v>
      </c>
      <c r="C1153" t="s">
        <v>61</v>
      </c>
      <c r="D1153" t="s">
        <v>2265</v>
      </c>
      <c r="E1153" t="str">
        <f>RIGHT(Таблица2[[#This Row],[Дата рождения]],4)</f>
        <v>1996</v>
      </c>
      <c r="F1153">
        <v>21</v>
      </c>
      <c r="G1153" t="s">
        <v>63</v>
      </c>
      <c r="H1153">
        <v>13567518</v>
      </c>
    </row>
    <row r="1154" spans="1:8" x14ac:dyDescent="0.35">
      <c r="A1154">
        <v>862</v>
      </c>
      <c r="B1154" t="s">
        <v>2266</v>
      </c>
      <c r="C1154" t="s">
        <v>61</v>
      </c>
      <c r="D1154" t="s">
        <v>1893</v>
      </c>
      <c r="E1154" t="str">
        <f>RIGHT(Таблица2[[#This Row],[Дата рождения]],4)</f>
        <v>1990</v>
      </c>
      <c r="F1154">
        <v>27</v>
      </c>
      <c r="G1154" t="s">
        <v>63</v>
      </c>
      <c r="H1154">
        <v>4033914</v>
      </c>
    </row>
    <row r="1155" spans="1:8" x14ac:dyDescent="0.35">
      <c r="A1155">
        <v>428</v>
      </c>
      <c r="B1155" t="s">
        <v>2267</v>
      </c>
      <c r="C1155" t="s">
        <v>61</v>
      </c>
      <c r="D1155" t="s">
        <v>2268</v>
      </c>
      <c r="E1155" t="str">
        <f>RIGHT(Таблица2[[#This Row],[Дата рождения]],4)</f>
        <v>1977</v>
      </c>
      <c r="F1155">
        <v>40</v>
      </c>
      <c r="G1155" t="s">
        <v>146</v>
      </c>
      <c r="H1155">
        <v>87071365</v>
      </c>
    </row>
    <row r="1156" spans="1:8" x14ac:dyDescent="0.35">
      <c r="A1156">
        <v>115</v>
      </c>
      <c r="B1156" t="s">
        <v>2269</v>
      </c>
      <c r="C1156" t="s">
        <v>75</v>
      </c>
      <c r="D1156" t="s">
        <v>2270</v>
      </c>
      <c r="E1156" t="str">
        <f>RIGHT(Таблица2[[#This Row],[Дата рождения]],4)</f>
        <v>1984</v>
      </c>
      <c r="F1156">
        <v>33</v>
      </c>
      <c r="G1156" t="s">
        <v>63</v>
      </c>
      <c r="H1156">
        <v>52109505</v>
      </c>
    </row>
    <row r="1157" spans="1:8" x14ac:dyDescent="0.35">
      <c r="A1157">
        <v>726</v>
      </c>
      <c r="B1157" t="s">
        <v>2271</v>
      </c>
      <c r="C1157" t="s">
        <v>115</v>
      </c>
      <c r="D1157" t="s">
        <v>1303</v>
      </c>
      <c r="E1157" t="str">
        <f>RIGHT(Таблица2[[#This Row],[Дата рождения]],4)</f>
        <v>1993</v>
      </c>
      <c r="F1157">
        <v>24</v>
      </c>
      <c r="G1157" t="s">
        <v>63</v>
      </c>
      <c r="H1157">
        <v>3466218</v>
      </c>
    </row>
    <row r="1158" spans="1:8" x14ac:dyDescent="0.35">
      <c r="A1158">
        <v>944</v>
      </c>
      <c r="B1158" t="s">
        <v>1983</v>
      </c>
      <c r="C1158" t="s">
        <v>75</v>
      </c>
      <c r="D1158" t="s">
        <v>1984</v>
      </c>
      <c r="E1158" t="str">
        <f>RIGHT(Таблица2[[#This Row],[Дата рождения]],4)</f>
        <v>1981</v>
      </c>
      <c r="F1158">
        <v>36</v>
      </c>
      <c r="G1158" t="s">
        <v>63</v>
      </c>
      <c r="H1158">
        <v>49455923</v>
      </c>
    </row>
    <row r="1159" spans="1:8" x14ac:dyDescent="0.35">
      <c r="A1159">
        <v>350</v>
      </c>
      <c r="B1159" t="s">
        <v>2272</v>
      </c>
      <c r="C1159" t="s">
        <v>61</v>
      </c>
      <c r="D1159" t="s">
        <v>2273</v>
      </c>
      <c r="E1159" t="str">
        <f>RIGHT(Таблица2[[#This Row],[Дата рождения]],4)</f>
        <v>1987</v>
      </c>
      <c r="F1159">
        <v>30</v>
      </c>
      <c r="G1159" t="s">
        <v>79</v>
      </c>
      <c r="H1159">
        <v>46910859</v>
      </c>
    </row>
    <row r="1160" spans="1:8" x14ac:dyDescent="0.35">
      <c r="A1160">
        <v>1145</v>
      </c>
      <c r="B1160" t="s">
        <v>2274</v>
      </c>
      <c r="C1160" t="s">
        <v>61</v>
      </c>
      <c r="D1160" t="s">
        <v>2275</v>
      </c>
      <c r="E1160" t="str">
        <f>RIGHT(Таблица2[[#This Row],[Дата рождения]],4)</f>
        <v>1983</v>
      </c>
      <c r="F1160">
        <v>34</v>
      </c>
      <c r="G1160" t="s">
        <v>63</v>
      </c>
      <c r="H1160">
        <v>1075957</v>
      </c>
    </row>
    <row r="1161" spans="1:8" x14ac:dyDescent="0.35">
      <c r="A1161">
        <v>580</v>
      </c>
      <c r="B1161" t="s">
        <v>2276</v>
      </c>
      <c r="C1161" t="s">
        <v>61</v>
      </c>
      <c r="D1161" t="s">
        <v>2277</v>
      </c>
      <c r="E1161" t="str">
        <f>RIGHT(Таблица2[[#This Row],[Дата рождения]],4)</f>
        <v>1986</v>
      </c>
      <c r="F1161">
        <v>32</v>
      </c>
      <c r="G1161" t="s">
        <v>63</v>
      </c>
      <c r="H1161">
        <v>22421392</v>
      </c>
    </row>
    <row r="1162" spans="1:8" x14ac:dyDescent="0.35">
      <c r="A1162">
        <v>44</v>
      </c>
      <c r="B1162" t="s">
        <v>2278</v>
      </c>
      <c r="C1162" t="s">
        <v>61</v>
      </c>
      <c r="D1162" t="s">
        <v>2279</v>
      </c>
      <c r="E1162" t="str">
        <f>RIGHT(Таблица2[[#This Row],[Дата рождения]],4)</f>
        <v>1998</v>
      </c>
      <c r="F1162">
        <v>19</v>
      </c>
      <c r="G1162" t="s">
        <v>63</v>
      </c>
      <c r="H1162">
        <v>11728196</v>
      </c>
    </row>
    <row r="1163" spans="1:8" x14ac:dyDescent="0.35">
      <c r="A1163">
        <v>410</v>
      </c>
      <c r="B1163" t="s">
        <v>2280</v>
      </c>
      <c r="C1163" t="s">
        <v>61</v>
      </c>
      <c r="D1163" t="s">
        <v>2281</v>
      </c>
      <c r="E1163" t="str">
        <f>RIGHT(Таблица2[[#This Row],[Дата рождения]],4)</f>
        <v>1997</v>
      </c>
      <c r="F1163">
        <v>20</v>
      </c>
      <c r="G1163" t="s">
        <v>63</v>
      </c>
      <c r="H1163">
        <v>60160819</v>
      </c>
    </row>
    <row r="1164" spans="1:8" x14ac:dyDescent="0.35">
      <c r="A1164">
        <v>1789</v>
      </c>
      <c r="B1164" t="s">
        <v>2282</v>
      </c>
      <c r="C1164" t="s">
        <v>61</v>
      </c>
      <c r="D1164" t="s">
        <v>2283</v>
      </c>
      <c r="E1164" t="str">
        <f>RIGHT(Таблица2[[#This Row],[Дата рождения]],4)</f>
        <v>1983</v>
      </c>
      <c r="F1164">
        <v>34</v>
      </c>
      <c r="G1164" t="s">
        <v>89</v>
      </c>
      <c r="H1164">
        <v>81565189</v>
      </c>
    </row>
    <row r="1165" spans="1:8" x14ac:dyDescent="0.35">
      <c r="A1165">
        <v>180</v>
      </c>
      <c r="B1165" t="s">
        <v>2284</v>
      </c>
      <c r="C1165" t="s">
        <v>61</v>
      </c>
      <c r="D1165" t="s">
        <v>1085</v>
      </c>
      <c r="E1165" t="str">
        <f>RIGHT(Таблица2[[#This Row],[Дата рождения]],4)</f>
        <v>1995</v>
      </c>
      <c r="F1165">
        <v>22</v>
      </c>
      <c r="G1165" t="s">
        <v>66</v>
      </c>
      <c r="H1165">
        <v>11505845</v>
      </c>
    </row>
    <row r="1166" spans="1:8" x14ac:dyDescent="0.35">
      <c r="A1166">
        <v>992</v>
      </c>
      <c r="B1166" t="s">
        <v>1017</v>
      </c>
      <c r="C1166" t="s">
        <v>61</v>
      </c>
      <c r="D1166" t="s">
        <v>1018</v>
      </c>
      <c r="E1166" t="str">
        <f>RIGHT(Таблица2[[#This Row],[Дата рождения]],4)</f>
        <v>1983</v>
      </c>
      <c r="F1166">
        <v>34</v>
      </c>
      <c r="G1166" t="s">
        <v>63</v>
      </c>
      <c r="H1166">
        <v>6822950</v>
      </c>
    </row>
    <row r="1167" spans="1:8" x14ac:dyDescent="0.35">
      <c r="A1167">
        <v>466</v>
      </c>
      <c r="B1167" t="s">
        <v>2285</v>
      </c>
      <c r="C1167" t="s">
        <v>75</v>
      </c>
      <c r="D1167" t="s">
        <v>2286</v>
      </c>
      <c r="E1167" t="str">
        <f>RIGHT(Таблица2[[#This Row],[Дата рождения]],4)</f>
        <v>1987</v>
      </c>
      <c r="F1167">
        <v>30</v>
      </c>
      <c r="G1167" t="s">
        <v>89</v>
      </c>
      <c r="H1167">
        <v>18095307</v>
      </c>
    </row>
    <row r="1168" spans="1:8" x14ac:dyDescent="0.35">
      <c r="A1168">
        <v>73</v>
      </c>
      <c r="B1168" t="s">
        <v>2287</v>
      </c>
      <c r="C1168" t="s">
        <v>61</v>
      </c>
      <c r="D1168" t="s">
        <v>2288</v>
      </c>
      <c r="E1168" t="str">
        <f>RIGHT(Таблица2[[#This Row],[Дата рождения]],4)</f>
        <v>1978</v>
      </c>
      <c r="F1168">
        <v>40</v>
      </c>
      <c r="G1168" t="s">
        <v>63</v>
      </c>
      <c r="H1168">
        <v>19624720</v>
      </c>
    </row>
    <row r="1169" spans="1:8" x14ac:dyDescent="0.35">
      <c r="A1169">
        <v>1485</v>
      </c>
      <c r="B1169" t="s">
        <v>2289</v>
      </c>
      <c r="C1169" t="s">
        <v>61</v>
      </c>
      <c r="D1169" t="s">
        <v>2290</v>
      </c>
      <c r="E1169" t="str">
        <f>RIGHT(Таблица2[[#This Row],[Дата рождения]],4)</f>
        <v>1993</v>
      </c>
      <c r="F1169">
        <v>24</v>
      </c>
      <c r="G1169" t="s">
        <v>146</v>
      </c>
      <c r="H1169">
        <v>95985234</v>
      </c>
    </row>
    <row r="1170" spans="1:8" x14ac:dyDescent="0.35">
      <c r="A1170">
        <v>91</v>
      </c>
      <c r="B1170" t="s">
        <v>2291</v>
      </c>
      <c r="C1170" t="s">
        <v>75</v>
      </c>
      <c r="D1170" t="s">
        <v>1875</v>
      </c>
      <c r="E1170" t="str">
        <f>RIGHT(Таблица2[[#This Row],[Дата рождения]],4)</f>
        <v>1987</v>
      </c>
      <c r="F1170">
        <v>30</v>
      </c>
      <c r="G1170" t="s">
        <v>63</v>
      </c>
      <c r="H1170">
        <v>30116132</v>
      </c>
    </row>
    <row r="1171" spans="1:8" x14ac:dyDescent="0.35">
      <c r="A1171">
        <v>129</v>
      </c>
      <c r="B1171" t="s">
        <v>2292</v>
      </c>
      <c r="C1171" t="s">
        <v>61</v>
      </c>
      <c r="D1171" t="s">
        <v>2293</v>
      </c>
      <c r="E1171" t="str">
        <f>RIGHT(Таблица2[[#This Row],[Дата рождения]],4)</f>
        <v>1991</v>
      </c>
      <c r="F1171">
        <v>27</v>
      </c>
      <c r="G1171" t="s">
        <v>63</v>
      </c>
      <c r="H1171">
        <v>7513454</v>
      </c>
    </row>
    <row r="1172" spans="1:8" x14ac:dyDescent="0.35">
      <c r="A1172">
        <v>312</v>
      </c>
      <c r="B1172" t="s">
        <v>2294</v>
      </c>
      <c r="C1172" t="s">
        <v>61</v>
      </c>
      <c r="D1172" t="s">
        <v>83</v>
      </c>
      <c r="E1172" t="str">
        <f>RIGHT(Таблица2[[#This Row],[Дата рождения]],4)</f>
        <v>1991</v>
      </c>
      <c r="F1172">
        <v>26</v>
      </c>
      <c r="G1172" t="s">
        <v>63</v>
      </c>
      <c r="H1172">
        <v>78567472</v>
      </c>
    </row>
    <row r="1173" spans="1:8" x14ac:dyDescent="0.35">
      <c r="A1173">
        <v>1006</v>
      </c>
      <c r="B1173" t="s">
        <v>2295</v>
      </c>
      <c r="C1173" t="s">
        <v>61</v>
      </c>
      <c r="D1173" t="s">
        <v>2296</v>
      </c>
      <c r="E1173" t="str">
        <f>RIGHT(Таблица2[[#This Row],[Дата рождения]],4)</f>
        <v>1994</v>
      </c>
      <c r="F1173">
        <v>23</v>
      </c>
      <c r="G1173" t="s">
        <v>63</v>
      </c>
      <c r="H1173">
        <v>60532673</v>
      </c>
    </row>
    <row r="1174" spans="1:8" x14ac:dyDescent="0.35">
      <c r="A1174">
        <v>456</v>
      </c>
      <c r="B1174" t="s">
        <v>2297</v>
      </c>
      <c r="C1174" t="s">
        <v>75</v>
      </c>
      <c r="D1174" t="s">
        <v>2248</v>
      </c>
      <c r="E1174" t="str">
        <f>RIGHT(Таблица2[[#This Row],[Дата рождения]],4)</f>
        <v>1984</v>
      </c>
      <c r="F1174">
        <v>33</v>
      </c>
      <c r="G1174" t="s">
        <v>66</v>
      </c>
      <c r="H1174">
        <v>71382881</v>
      </c>
    </row>
    <row r="1175" spans="1:8" x14ac:dyDescent="0.35">
      <c r="A1175">
        <v>1008</v>
      </c>
      <c r="B1175" t="s">
        <v>2298</v>
      </c>
      <c r="C1175" t="s">
        <v>61</v>
      </c>
      <c r="D1175" t="s">
        <v>2299</v>
      </c>
      <c r="E1175" t="str">
        <f>RIGHT(Таблица2[[#This Row],[Дата рождения]],4)</f>
        <v>1984</v>
      </c>
      <c r="F1175">
        <v>33</v>
      </c>
      <c r="G1175" t="s">
        <v>66</v>
      </c>
      <c r="H1175">
        <v>7646343</v>
      </c>
    </row>
    <row r="1176" spans="1:8" x14ac:dyDescent="0.35">
      <c r="A1176">
        <v>884</v>
      </c>
      <c r="B1176" t="s">
        <v>2300</v>
      </c>
      <c r="C1176" t="s">
        <v>61</v>
      </c>
      <c r="D1176" t="s">
        <v>2301</v>
      </c>
      <c r="E1176" t="str">
        <f>RIGHT(Таблица2[[#This Row],[Дата рождения]],4)</f>
        <v>1974</v>
      </c>
      <c r="F1176">
        <v>43</v>
      </c>
      <c r="G1176" t="s">
        <v>66</v>
      </c>
      <c r="H1176">
        <v>85046054</v>
      </c>
    </row>
    <row r="1177" spans="1:8" x14ac:dyDescent="0.35">
      <c r="A1177">
        <v>589</v>
      </c>
      <c r="B1177" t="s">
        <v>2302</v>
      </c>
      <c r="C1177" t="s">
        <v>75</v>
      </c>
      <c r="D1177" t="s">
        <v>2303</v>
      </c>
      <c r="E1177" t="str">
        <f>RIGHT(Таблица2[[#This Row],[Дата рождения]],4)</f>
        <v>1994</v>
      </c>
      <c r="F1177">
        <v>23</v>
      </c>
      <c r="G1177" t="s">
        <v>63</v>
      </c>
      <c r="H1177">
        <v>26165003</v>
      </c>
    </row>
    <row r="1178" spans="1:8" x14ac:dyDescent="0.35">
      <c r="A1178">
        <v>1115</v>
      </c>
      <c r="B1178" t="s">
        <v>2304</v>
      </c>
      <c r="C1178" t="s">
        <v>115</v>
      </c>
      <c r="D1178" t="s">
        <v>2305</v>
      </c>
      <c r="E1178" t="str">
        <f>RIGHT(Таблица2[[#This Row],[Дата рождения]],4)</f>
        <v>1987</v>
      </c>
      <c r="F1178">
        <v>30</v>
      </c>
      <c r="G1178" t="s">
        <v>66</v>
      </c>
      <c r="H1178">
        <v>94497339</v>
      </c>
    </row>
    <row r="1179" spans="1:8" x14ac:dyDescent="0.35">
      <c r="A1179">
        <v>452</v>
      </c>
      <c r="B1179" t="s">
        <v>2306</v>
      </c>
      <c r="C1179" t="s">
        <v>61</v>
      </c>
      <c r="D1179" t="s">
        <v>871</v>
      </c>
      <c r="E1179" t="str">
        <f>RIGHT(Таблица2[[#This Row],[Дата рождения]],4)</f>
        <v>1986</v>
      </c>
      <c r="F1179">
        <v>31</v>
      </c>
      <c r="G1179" t="s">
        <v>229</v>
      </c>
      <c r="H1179">
        <v>22538569</v>
      </c>
    </row>
    <row r="1180" spans="1:8" x14ac:dyDescent="0.35">
      <c r="A1180">
        <v>1114</v>
      </c>
      <c r="B1180" t="s">
        <v>2307</v>
      </c>
      <c r="C1180" t="s">
        <v>115</v>
      </c>
      <c r="D1180" t="s">
        <v>2308</v>
      </c>
      <c r="E1180" t="str">
        <f>RIGHT(Таблица2[[#This Row],[Дата рождения]],4)</f>
        <v>1996</v>
      </c>
      <c r="F1180">
        <v>21</v>
      </c>
      <c r="G1180" t="s">
        <v>63</v>
      </c>
      <c r="H1180">
        <v>70563396</v>
      </c>
    </row>
    <row r="1181" spans="1:8" x14ac:dyDescent="0.35">
      <c r="A1181">
        <v>1552</v>
      </c>
      <c r="B1181" t="s">
        <v>2309</v>
      </c>
      <c r="C1181" t="s">
        <v>61</v>
      </c>
      <c r="D1181" t="s">
        <v>2310</v>
      </c>
      <c r="E1181" t="str">
        <f>RIGHT(Таблица2[[#This Row],[Дата рождения]],4)</f>
        <v>1993</v>
      </c>
      <c r="F1181">
        <v>24</v>
      </c>
      <c r="G1181" t="s">
        <v>63</v>
      </c>
      <c r="H1181">
        <v>24176370</v>
      </c>
    </row>
    <row r="1182" spans="1:8" x14ac:dyDescent="0.35">
      <c r="A1182">
        <v>1059</v>
      </c>
      <c r="B1182" t="s">
        <v>2311</v>
      </c>
      <c r="C1182" t="s">
        <v>75</v>
      </c>
      <c r="D1182" t="s">
        <v>2312</v>
      </c>
      <c r="E1182" t="str">
        <f>RIGHT(Таблица2[[#This Row],[Дата рождения]],4)</f>
        <v>1996</v>
      </c>
      <c r="F1182">
        <v>21</v>
      </c>
      <c r="G1182" t="s">
        <v>63</v>
      </c>
      <c r="H1182">
        <v>94029801</v>
      </c>
    </row>
    <row r="1183" spans="1:8" x14ac:dyDescent="0.35">
      <c r="A1183">
        <v>542</v>
      </c>
      <c r="B1183" t="s">
        <v>2313</v>
      </c>
      <c r="C1183" t="s">
        <v>61</v>
      </c>
      <c r="D1183" t="s">
        <v>2314</v>
      </c>
      <c r="E1183" t="str">
        <f>RIGHT(Таблица2[[#This Row],[Дата рождения]],4)</f>
        <v>1988</v>
      </c>
      <c r="F1183">
        <v>30</v>
      </c>
      <c r="G1183" t="s">
        <v>63</v>
      </c>
      <c r="H1183">
        <v>53944813</v>
      </c>
    </row>
    <row r="1184" spans="1:8" x14ac:dyDescent="0.35">
      <c r="A1184">
        <v>1040</v>
      </c>
      <c r="B1184" t="s">
        <v>2315</v>
      </c>
      <c r="C1184" t="s">
        <v>61</v>
      </c>
      <c r="D1184" t="s">
        <v>2316</v>
      </c>
      <c r="E1184" t="str">
        <f>RIGHT(Таблица2[[#This Row],[Дата рождения]],4)</f>
        <v>1988</v>
      </c>
      <c r="F1184">
        <v>29</v>
      </c>
      <c r="G1184" t="s">
        <v>63</v>
      </c>
      <c r="H1184">
        <v>50222770</v>
      </c>
    </row>
    <row r="1185" spans="1:8" x14ac:dyDescent="0.35">
      <c r="A1185">
        <v>759</v>
      </c>
      <c r="B1185" t="s">
        <v>2317</v>
      </c>
      <c r="C1185" t="s">
        <v>115</v>
      </c>
      <c r="D1185" t="s">
        <v>2318</v>
      </c>
      <c r="E1185" t="str">
        <f>RIGHT(Таблица2[[#This Row],[Дата рождения]],4)</f>
        <v>1980</v>
      </c>
      <c r="F1185">
        <v>37</v>
      </c>
      <c r="G1185" t="s">
        <v>63</v>
      </c>
      <c r="H1185">
        <v>94954290</v>
      </c>
    </row>
    <row r="1186" spans="1:8" x14ac:dyDescent="0.35">
      <c r="A1186">
        <v>791</v>
      </c>
      <c r="B1186" t="s">
        <v>2319</v>
      </c>
      <c r="C1186" t="s">
        <v>75</v>
      </c>
      <c r="D1186" t="s">
        <v>2320</v>
      </c>
      <c r="E1186" t="str">
        <f>RIGHT(Таблица2[[#This Row],[Дата рождения]],4)</f>
        <v>1996</v>
      </c>
      <c r="F1186">
        <v>21</v>
      </c>
      <c r="G1186" t="s">
        <v>63</v>
      </c>
      <c r="H1186">
        <v>48112317</v>
      </c>
    </row>
    <row r="1187" spans="1:8" x14ac:dyDescent="0.35">
      <c r="A1187">
        <v>392</v>
      </c>
      <c r="B1187" t="s">
        <v>2321</v>
      </c>
      <c r="C1187" t="s">
        <v>61</v>
      </c>
      <c r="D1187" t="s">
        <v>2322</v>
      </c>
      <c r="E1187" t="str">
        <f>RIGHT(Таблица2[[#This Row],[Дата рождения]],4)</f>
        <v>1994</v>
      </c>
      <c r="F1187">
        <v>23</v>
      </c>
      <c r="G1187" t="s">
        <v>63</v>
      </c>
      <c r="H1187">
        <v>14035</v>
      </c>
    </row>
    <row r="1188" spans="1:8" x14ac:dyDescent="0.35">
      <c r="A1188">
        <v>1017</v>
      </c>
      <c r="B1188" t="s">
        <v>2323</v>
      </c>
      <c r="C1188" t="s">
        <v>115</v>
      </c>
      <c r="D1188" t="s">
        <v>2324</v>
      </c>
      <c r="E1188" t="str">
        <f>RIGHT(Таблица2[[#This Row],[Дата рождения]],4)</f>
        <v>1986</v>
      </c>
      <c r="F1188">
        <v>31</v>
      </c>
      <c r="G1188" t="s">
        <v>146</v>
      </c>
      <c r="H1188">
        <v>49597060</v>
      </c>
    </row>
    <row r="1189" spans="1:8" x14ac:dyDescent="0.35">
      <c r="A1189">
        <v>127</v>
      </c>
      <c r="B1189" t="s">
        <v>2325</v>
      </c>
      <c r="C1189" t="s">
        <v>75</v>
      </c>
      <c r="D1189" t="s">
        <v>2326</v>
      </c>
      <c r="E1189" t="str">
        <f>RIGHT(Таблица2[[#This Row],[Дата рождения]],4)</f>
        <v>1975</v>
      </c>
      <c r="F1189">
        <v>42</v>
      </c>
      <c r="G1189" t="s">
        <v>89</v>
      </c>
      <c r="H1189">
        <v>13343709</v>
      </c>
    </row>
    <row r="1190" spans="1:8" x14ac:dyDescent="0.35">
      <c r="A1190">
        <v>965</v>
      </c>
      <c r="B1190" t="s">
        <v>2327</v>
      </c>
      <c r="C1190" t="s">
        <v>61</v>
      </c>
      <c r="D1190" t="s">
        <v>2328</v>
      </c>
      <c r="E1190" t="str">
        <f>RIGHT(Таблица2[[#This Row],[Дата рождения]],4)</f>
        <v>1996</v>
      </c>
      <c r="F1190">
        <v>21</v>
      </c>
      <c r="G1190" t="s">
        <v>69</v>
      </c>
      <c r="H1190">
        <v>30268462</v>
      </c>
    </row>
    <row r="1191" spans="1:8" x14ac:dyDescent="0.35">
      <c r="A1191">
        <v>500</v>
      </c>
      <c r="B1191" t="s">
        <v>2329</v>
      </c>
      <c r="C1191" t="s">
        <v>115</v>
      </c>
      <c r="D1191" t="s">
        <v>2330</v>
      </c>
      <c r="E1191" t="str">
        <f>RIGHT(Таблица2[[#This Row],[Дата рождения]],4)</f>
        <v>1979</v>
      </c>
      <c r="F1191">
        <v>38</v>
      </c>
      <c r="G1191" t="s">
        <v>89</v>
      </c>
      <c r="H1191">
        <v>86260727</v>
      </c>
    </row>
    <row r="1192" spans="1:8" x14ac:dyDescent="0.35">
      <c r="A1192">
        <v>50</v>
      </c>
      <c r="B1192" t="s">
        <v>2331</v>
      </c>
      <c r="C1192" t="s">
        <v>61</v>
      </c>
      <c r="D1192" t="s">
        <v>2332</v>
      </c>
      <c r="E1192" t="str">
        <f>RIGHT(Таблица2[[#This Row],[Дата рождения]],4)</f>
        <v>1995</v>
      </c>
      <c r="F1192">
        <v>22</v>
      </c>
      <c r="G1192" t="s">
        <v>69</v>
      </c>
      <c r="H1192">
        <v>99808478</v>
      </c>
    </row>
    <row r="1193" spans="1:8" x14ac:dyDescent="0.35">
      <c r="A1193">
        <v>1142</v>
      </c>
      <c r="B1193" t="s">
        <v>2333</v>
      </c>
      <c r="C1193" t="s">
        <v>115</v>
      </c>
      <c r="D1193" t="s">
        <v>2334</v>
      </c>
      <c r="E1193" t="str">
        <f>RIGHT(Таблица2[[#This Row],[Дата рождения]],4)</f>
        <v>1993</v>
      </c>
      <c r="F1193">
        <v>24</v>
      </c>
      <c r="G1193" t="s">
        <v>493</v>
      </c>
      <c r="H1193">
        <v>80351818</v>
      </c>
    </row>
    <row r="1194" spans="1:8" x14ac:dyDescent="0.35">
      <c r="A1194">
        <v>398</v>
      </c>
      <c r="B1194" t="s">
        <v>2335</v>
      </c>
      <c r="C1194" t="s">
        <v>75</v>
      </c>
      <c r="D1194" t="s">
        <v>2336</v>
      </c>
      <c r="E1194" t="str">
        <f>RIGHT(Таблица2[[#This Row],[Дата рождения]],4)</f>
        <v>1988</v>
      </c>
      <c r="F1194">
        <v>29</v>
      </c>
      <c r="G1194" t="s">
        <v>63</v>
      </c>
      <c r="H1194">
        <v>9264484</v>
      </c>
    </row>
    <row r="1195" spans="1:8" x14ac:dyDescent="0.35">
      <c r="A1195">
        <v>910</v>
      </c>
      <c r="B1195" t="s">
        <v>2337</v>
      </c>
      <c r="C1195" t="s">
        <v>75</v>
      </c>
      <c r="D1195" t="s">
        <v>826</v>
      </c>
      <c r="E1195" t="str">
        <f>RIGHT(Таблица2[[#This Row],[Дата рождения]],4)</f>
        <v>1992</v>
      </c>
      <c r="F1195">
        <v>25</v>
      </c>
      <c r="G1195" t="s">
        <v>63</v>
      </c>
      <c r="H1195">
        <v>19205152</v>
      </c>
    </row>
    <row r="1196" spans="1:8" x14ac:dyDescent="0.35">
      <c r="A1196">
        <v>178</v>
      </c>
      <c r="B1196" t="s">
        <v>2338</v>
      </c>
      <c r="C1196" t="s">
        <v>75</v>
      </c>
      <c r="D1196" t="s">
        <v>2339</v>
      </c>
      <c r="E1196" t="str">
        <f>RIGHT(Таблица2[[#This Row],[Дата рождения]],4)</f>
        <v>1987</v>
      </c>
      <c r="F1196">
        <v>30</v>
      </c>
      <c r="G1196" t="s">
        <v>63</v>
      </c>
      <c r="H1196">
        <v>65299713</v>
      </c>
    </row>
    <row r="1197" spans="1:8" x14ac:dyDescent="0.35">
      <c r="A1197">
        <v>1618</v>
      </c>
      <c r="B1197" t="s">
        <v>2340</v>
      </c>
      <c r="C1197" t="s">
        <v>61</v>
      </c>
      <c r="D1197" t="s">
        <v>2341</v>
      </c>
      <c r="E1197" t="str">
        <f>RIGHT(Таблица2[[#This Row],[Дата рождения]],4)</f>
        <v>1990</v>
      </c>
      <c r="F1197">
        <v>27</v>
      </c>
      <c r="G1197" t="s">
        <v>109</v>
      </c>
      <c r="H1197">
        <v>78272308</v>
      </c>
    </row>
    <row r="1198" spans="1:8" x14ac:dyDescent="0.35">
      <c r="A1198">
        <v>48</v>
      </c>
      <c r="B1198" t="s">
        <v>2342</v>
      </c>
      <c r="C1198" t="s">
        <v>75</v>
      </c>
      <c r="D1198" t="s">
        <v>2054</v>
      </c>
      <c r="E1198" t="str">
        <f>RIGHT(Таблица2[[#This Row],[Дата рождения]],4)</f>
        <v>1995</v>
      </c>
      <c r="F1198">
        <v>23</v>
      </c>
      <c r="G1198" t="s">
        <v>63</v>
      </c>
      <c r="H1198">
        <v>70336071</v>
      </c>
    </row>
    <row r="1199" spans="1:8" x14ac:dyDescent="0.35">
      <c r="A1199">
        <v>139</v>
      </c>
      <c r="B1199" t="s">
        <v>2343</v>
      </c>
      <c r="C1199" t="s">
        <v>61</v>
      </c>
      <c r="D1199" t="s">
        <v>2344</v>
      </c>
      <c r="E1199" t="str">
        <f>RIGHT(Таблица2[[#This Row],[Дата рождения]],4)</f>
        <v>1982</v>
      </c>
      <c r="F1199">
        <v>35</v>
      </c>
      <c r="G1199" t="s">
        <v>146</v>
      </c>
      <c r="H1199">
        <v>99561007</v>
      </c>
    </row>
    <row r="1200" spans="1:8" x14ac:dyDescent="0.35">
      <c r="A1200">
        <v>618</v>
      </c>
      <c r="B1200" t="s">
        <v>2345</v>
      </c>
      <c r="C1200" t="s">
        <v>61</v>
      </c>
      <c r="D1200" t="s">
        <v>2346</v>
      </c>
      <c r="E1200" t="str">
        <f>RIGHT(Таблица2[[#This Row],[Дата рождения]],4)</f>
        <v>1997</v>
      </c>
      <c r="F1200">
        <v>20</v>
      </c>
      <c r="G1200" t="s">
        <v>63</v>
      </c>
      <c r="H1200">
        <v>7948345</v>
      </c>
    </row>
    <row r="1201" spans="1:8" x14ac:dyDescent="0.35">
      <c r="A1201">
        <v>738</v>
      </c>
      <c r="B1201" t="s">
        <v>2347</v>
      </c>
      <c r="C1201" t="s">
        <v>75</v>
      </c>
      <c r="D1201" t="s">
        <v>2348</v>
      </c>
      <c r="E1201" t="str">
        <f>RIGHT(Таблица2[[#This Row],[Дата рождения]],4)</f>
        <v>1985</v>
      </c>
      <c r="F1201">
        <v>32</v>
      </c>
      <c r="G1201" t="s">
        <v>63</v>
      </c>
      <c r="H1201">
        <v>59151132</v>
      </c>
    </row>
    <row r="1202" spans="1:8" x14ac:dyDescent="0.35">
      <c r="A1202">
        <v>832</v>
      </c>
      <c r="B1202" t="s">
        <v>2349</v>
      </c>
      <c r="C1202" t="s">
        <v>61</v>
      </c>
      <c r="D1202" t="s">
        <v>2350</v>
      </c>
      <c r="E1202" t="str">
        <f>RIGHT(Таблица2[[#This Row],[Дата рождения]],4)</f>
        <v>1994</v>
      </c>
      <c r="F1202">
        <v>24</v>
      </c>
      <c r="G1202" t="s">
        <v>493</v>
      </c>
      <c r="H1202">
        <v>42704662</v>
      </c>
    </row>
    <row r="1203" spans="1:8" x14ac:dyDescent="0.35">
      <c r="A1203">
        <v>557</v>
      </c>
      <c r="B1203" t="s">
        <v>2351</v>
      </c>
      <c r="C1203" t="s">
        <v>115</v>
      </c>
      <c r="D1203" t="s">
        <v>2352</v>
      </c>
      <c r="E1203" t="str">
        <f>RIGHT(Таблица2[[#This Row],[Дата рождения]],4)</f>
        <v>1992</v>
      </c>
      <c r="F1203">
        <v>25</v>
      </c>
      <c r="G1203" t="s">
        <v>63</v>
      </c>
      <c r="H1203">
        <v>90938888</v>
      </c>
    </row>
    <row r="1204" spans="1:8" x14ac:dyDescent="0.35">
      <c r="A1204">
        <v>1136</v>
      </c>
      <c r="B1204" t="s">
        <v>2353</v>
      </c>
      <c r="C1204" t="s">
        <v>115</v>
      </c>
      <c r="D1204" t="s">
        <v>2354</v>
      </c>
      <c r="E1204" t="str">
        <f>RIGHT(Таблица2[[#This Row],[Дата рождения]],4)</f>
        <v>1984</v>
      </c>
      <c r="F1204">
        <v>33</v>
      </c>
      <c r="G1204" t="s">
        <v>63</v>
      </c>
      <c r="H1204">
        <v>69823839</v>
      </c>
    </row>
    <row r="1205" spans="1:8" x14ac:dyDescent="0.35">
      <c r="A1205">
        <v>1391</v>
      </c>
      <c r="B1205" t="s">
        <v>2355</v>
      </c>
      <c r="C1205" t="s">
        <v>61</v>
      </c>
      <c r="D1205" t="s">
        <v>2356</v>
      </c>
      <c r="E1205" t="str">
        <f>RIGHT(Таблица2[[#This Row],[Дата рождения]],4)</f>
        <v>1976</v>
      </c>
      <c r="F1205">
        <v>41</v>
      </c>
      <c r="G1205" t="s">
        <v>63</v>
      </c>
      <c r="H1205">
        <v>84874504</v>
      </c>
    </row>
    <row r="1206" spans="1:8" x14ac:dyDescent="0.35">
      <c r="A1206">
        <v>1579</v>
      </c>
      <c r="B1206" t="s">
        <v>2357</v>
      </c>
      <c r="C1206" t="s">
        <v>61</v>
      </c>
      <c r="D1206" t="s">
        <v>1262</v>
      </c>
      <c r="E1206" t="str">
        <f>RIGHT(Таблица2[[#This Row],[Дата рождения]],4)</f>
        <v>1991</v>
      </c>
      <c r="F1206">
        <v>26</v>
      </c>
      <c r="G1206" t="s">
        <v>63</v>
      </c>
      <c r="H1206">
        <v>84505324</v>
      </c>
    </row>
    <row r="1207" spans="1:8" x14ac:dyDescent="0.35">
      <c r="A1207">
        <v>1042</v>
      </c>
      <c r="B1207" t="s">
        <v>1787</v>
      </c>
      <c r="C1207" t="s">
        <v>61</v>
      </c>
      <c r="D1207" t="s">
        <v>1788</v>
      </c>
      <c r="E1207" t="str">
        <f>RIGHT(Таблица2[[#This Row],[Дата рождения]],4)</f>
        <v>1999</v>
      </c>
      <c r="F1207">
        <v>18</v>
      </c>
      <c r="G1207" t="s">
        <v>63</v>
      </c>
      <c r="H1207">
        <v>27892034</v>
      </c>
    </row>
    <row r="1208" spans="1:8" x14ac:dyDescent="0.35">
      <c r="A1208">
        <v>611</v>
      </c>
      <c r="B1208" t="s">
        <v>2358</v>
      </c>
      <c r="C1208" t="s">
        <v>61</v>
      </c>
      <c r="D1208" t="s">
        <v>2359</v>
      </c>
      <c r="E1208" t="str">
        <f>RIGHT(Таблица2[[#This Row],[Дата рождения]],4)</f>
        <v>1984</v>
      </c>
      <c r="F1208">
        <v>33</v>
      </c>
      <c r="G1208" t="s">
        <v>89</v>
      </c>
      <c r="H1208">
        <v>4660755</v>
      </c>
    </row>
    <row r="1209" spans="1:8" x14ac:dyDescent="0.35">
      <c r="A1209">
        <v>300</v>
      </c>
      <c r="B1209" t="s">
        <v>2360</v>
      </c>
      <c r="C1209" t="s">
        <v>61</v>
      </c>
      <c r="D1209" t="s">
        <v>2361</v>
      </c>
      <c r="E1209" t="str">
        <f>RIGHT(Таблица2[[#This Row],[Дата рождения]],4)</f>
        <v>1995</v>
      </c>
      <c r="F1209">
        <v>22</v>
      </c>
      <c r="G1209" t="s">
        <v>98</v>
      </c>
      <c r="H1209">
        <v>95055693</v>
      </c>
    </row>
    <row r="1210" spans="1:8" x14ac:dyDescent="0.35">
      <c r="A1210">
        <v>39</v>
      </c>
      <c r="B1210" t="s">
        <v>2362</v>
      </c>
      <c r="C1210" t="s">
        <v>61</v>
      </c>
      <c r="D1210" t="s">
        <v>2363</v>
      </c>
      <c r="E1210" t="str">
        <f>RIGHT(Таблица2[[#This Row],[Дата рождения]],4)</f>
        <v>1977</v>
      </c>
      <c r="F1210">
        <v>40</v>
      </c>
      <c r="G1210" t="s">
        <v>66</v>
      </c>
      <c r="H1210">
        <v>16791218</v>
      </c>
    </row>
    <row r="1211" spans="1:8" x14ac:dyDescent="0.35">
      <c r="A1211">
        <v>888</v>
      </c>
      <c r="B1211" t="s">
        <v>2364</v>
      </c>
      <c r="C1211" t="s">
        <v>115</v>
      </c>
      <c r="D1211" t="s">
        <v>2365</v>
      </c>
      <c r="E1211" t="str">
        <f>RIGHT(Таблица2[[#This Row],[Дата рождения]],4)</f>
        <v>1994</v>
      </c>
      <c r="F1211">
        <v>23</v>
      </c>
      <c r="G1211" t="s">
        <v>63</v>
      </c>
      <c r="H1211">
        <v>64375048</v>
      </c>
    </row>
    <row r="1212" spans="1:8" x14ac:dyDescent="0.35">
      <c r="A1212">
        <v>537</v>
      </c>
      <c r="B1212" t="s">
        <v>2366</v>
      </c>
      <c r="C1212" t="s">
        <v>61</v>
      </c>
      <c r="D1212" t="s">
        <v>2367</v>
      </c>
      <c r="E1212" t="str">
        <f>RIGHT(Таблица2[[#This Row],[Дата рождения]],4)</f>
        <v>1983</v>
      </c>
      <c r="F1212">
        <v>34</v>
      </c>
      <c r="G1212" t="s">
        <v>63</v>
      </c>
      <c r="H1212">
        <v>83473048</v>
      </c>
    </row>
    <row r="1213" spans="1:8" x14ac:dyDescent="0.35">
      <c r="A1213">
        <v>689</v>
      </c>
      <c r="B1213" t="s">
        <v>2368</v>
      </c>
      <c r="C1213" t="s">
        <v>61</v>
      </c>
      <c r="D1213" t="s">
        <v>2369</v>
      </c>
      <c r="E1213" t="str">
        <f>RIGHT(Таблица2[[#This Row],[Дата рождения]],4)</f>
        <v>1982</v>
      </c>
      <c r="F1213">
        <v>35</v>
      </c>
      <c r="G1213" t="s">
        <v>493</v>
      </c>
      <c r="H1213">
        <v>92627540</v>
      </c>
    </row>
    <row r="1214" spans="1:8" x14ac:dyDescent="0.35">
      <c r="A1214">
        <v>701</v>
      </c>
      <c r="B1214" t="s">
        <v>2370</v>
      </c>
      <c r="C1214" t="s">
        <v>61</v>
      </c>
      <c r="D1214" t="s">
        <v>2371</v>
      </c>
      <c r="E1214" t="str">
        <f>RIGHT(Таблица2[[#This Row],[Дата рождения]],4)</f>
        <v>1981</v>
      </c>
      <c r="F1214">
        <v>36</v>
      </c>
      <c r="G1214" t="s">
        <v>63</v>
      </c>
      <c r="H1214">
        <v>8494935</v>
      </c>
    </row>
    <row r="1215" spans="1:8" x14ac:dyDescent="0.35">
      <c r="A1215">
        <v>1243</v>
      </c>
      <c r="B1215" t="s">
        <v>2372</v>
      </c>
      <c r="C1215" t="s">
        <v>61</v>
      </c>
      <c r="D1215" t="s">
        <v>1175</v>
      </c>
      <c r="E1215" t="str">
        <f>RIGHT(Таблица2[[#This Row],[Дата рождения]],4)</f>
        <v>1997</v>
      </c>
      <c r="F1215">
        <v>21</v>
      </c>
      <c r="G1215" t="s">
        <v>63</v>
      </c>
      <c r="H1215">
        <v>11582373</v>
      </c>
    </row>
    <row r="1216" spans="1:8" x14ac:dyDescent="0.35">
      <c r="A1216">
        <v>1250</v>
      </c>
      <c r="B1216" t="s">
        <v>2373</v>
      </c>
      <c r="C1216" t="s">
        <v>61</v>
      </c>
      <c r="D1216" t="s">
        <v>2374</v>
      </c>
      <c r="E1216" t="str">
        <f>RIGHT(Таблица2[[#This Row],[Дата рождения]],4)</f>
        <v>1980</v>
      </c>
      <c r="F1216">
        <v>37</v>
      </c>
      <c r="G1216" t="s">
        <v>66</v>
      </c>
      <c r="H1216">
        <v>45188149</v>
      </c>
    </row>
    <row r="1217" spans="1:8" x14ac:dyDescent="0.35">
      <c r="A1217">
        <v>32</v>
      </c>
      <c r="B1217" t="s">
        <v>2375</v>
      </c>
      <c r="C1217" t="s">
        <v>61</v>
      </c>
      <c r="D1217" t="s">
        <v>2376</v>
      </c>
      <c r="E1217" t="str">
        <f>RIGHT(Таблица2[[#This Row],[Дата рождения]],4)</f>
        <v>1985</v>
      </c>
      <c r="F1217">
        <v>32</v>
      </c>
      <c r="G1217" t="s">
        <v>63</v>
      </c>
      <c r="H1217">
        <v>3220440</v>
      </c>
    </row>
    <row r="1218" spans="1:8" x14ac:dyDescent="0.35">
      <c r="A1218">
        <v>970</v>
      </c>
      <c r="B1218" t="s">
        <v>2377</v>
      </c>
      <c r="C1218" t="s">
        <v>75</v>
      </c>
      <c r="D1218" t="s">
        <v>2378</v>
      </c>
      <c r="E1218" t="str">
        <f>RIGHT(Таблица2[[#This Row],[Дата рождения]],4)</f>
        <v>1985</v>
      </c>
      <c r="F1218">
        <v>32</v>
      </c>
      <c r="G1218" t="s">
        <v>69</v>
      </c>
      <c r="H1218">
        <v>50454025</v>
      </c>
    </row>
    <row r="1219" spans="1:8" x14ac:dyDescent="0.35">
      <c r="A1219">
        <v>1451</v>
      </c>
      <c r="B1219" t="s">
        <v>2379</v>
      </c>
      <c r="C1219" t="s">
        <v>75</v>
      </c>
      <c r="D1219" t="s">
        <v>2380</v>
      </c>
      <c r="E1219" t="str">
        <f>RIGHT(Таблица2[[#This Row],[Дата рождения]],4)</f>
        <v>1983</v>
      </c>
      <c r="F1219">
        <v>34</v>
      </c>
      <c r="G1219" t="s">
        <v>63</v>
      </c>
      <c r="H1219">
        <v>15594748</v>
      </c>
    </row>
    <row r="1220" spans="1:8" x14ac:dyDescent="0.35">
      <c r="A1220">
        <v>641</v>
      </c>
      <c r="B1220" t="s">
        <v>2381</v>
      </c>
      <c r="C1220" t="s">
        <v>61</v>
      </c>
      <c r="D1220" t="s">
        <v>2382</v>
      </c>
      <c r="E1220" t="str">
        <f>RIGHT(Таблица2[[#This Row],[Дата рождения]],4)</f>
        <v>1990</v>
      </c>
      <c r="F1220">
        <v>28</v>
      </c>
      <c r="G1220" t="s">
        <v>63</v>
      </c>
      <c r="H1220">
        <v>69164429</v>
      </c>
    </row>
    <row r="1221" spans="1:8" x14ac:dyDescent="0.35">
      <c r="A1221">
        <v>978</v>
      </c>
      <c r="B1221" t="s">
        <v>2383</v>
      </c>
      <c r="C1221" t="s">
        <v>115</v>
      </c>
      <c r="D1221" t="s">
        <v>2296</v>
      </c>
      <c r="E1221" t="str">
        <f>RIGHT(Таблица2[[#This Row],[Дата рождения]],4)</f>
        <v>1994</v>
      </c>
      <c r="F1221">
        <v>23</v>
      </c>
      <c r="G1221" t="s">
        <v>69</v>
      </c>
      <c r="H1221">
        <v>18347805</v>
      </c>
    </row>
    <row r="1222" spans="1:8" x14ac:dyDescent="0.35">
      <c r="A1222">
        <v>360</v>
      </c>
      <c r="B1222" t="s">
        <v>2384</v>
      </c>
      <c r="C1222" t="s">
        <v>75</v>
      </c>
      <c r="D1222" t="s">
        <v>2385</v>
      </c>
      <c r="E1222" t="str">
        <f>RIGHT(Таблица2[[#This Row],[Дата рождения]],4)</f>
        <v>1993</v>
      </c>
      <c r="F1222">
        <v>25</v>
      </c>
      <c r="G1222" t="s">
        <v>63</v>
      </c>
      <c r="H1222">
        <v>63055994</v>
      </c>
    </row>
    <row r="1223" spans="1:8" x14ac:dyDescent="0.35">
      <c r="A1223">
        <v>925</v>
      </c>
      <c r="B1223" t="s">
        <v>2386</v>
      </c>
      <c r="C1223" t="s">
        <v>75</v>
      </c>
      <c r="D1223" t="s">
        <v>2387</v>
      </c>
      <c r="E1223" t="str">
        <f>RIGHT(Таблица2[[#This Row],[Дата рождения]],4)</f>
        <v>1980</v>
      </c>
      <c r="F1223">
        <v>37</v>
      </c>
      <c r="G1223" t="s">
        <v>63</v>
      </c>
      <c r="H1223">
        <v>79586714</v>
      </c>
    </row>
    <row r="1224" spans="1:8" x14ac:dyDescent="0.35">
      <c r="A1224">
        <v>907</v>
      </c>
      <c r="B1224" t="s">
        <v>2151</v>
      </c>
      <c r="C1224" t="s">
        <v>61</v>
      </c>
      <c r="D1224" t="s">
        <v>2152</v>
      </c>
      <c r="E1224" t="str">
        <f>RIGHT(Таблица2[[#This Row],[Дата рождения]],4)</f>
        <v>1995</v>
      </c>
      <c r="F1224">
        <v>22</v>
      </c>
      <c r="G1224" t="s">
        <v>63</v>
      </c>
      <c r="H1224">
        <v>5464695</v>
      </c>
    </row>
    <row r="1225" spans="1:8" x14ac:dyDescent="0.35">
      <c r="A1225">
        <v>90</v>
      </c>
      <c r="B1225" t="s">
        <v>2388</v>
      </c>
      <c r="C1225" t="s">
        <v>61</v>
      </c>
      <c r="D1225" t="s">
        <v>2389</v>
      </c>
      <c r="E1225" t="str">
        <f>RIGHT(Таблица2[[#This Row],[Дата рождения]],4)</f>
        <v>1984</v>
      </c>
      <c r="F1225">
        <v>33</v>
      </c>
      <c r="G1225" t="s">
        <v>89</v>
      </c>
      <c r="H1225">
        <v>91485580</v>
      </c>
    </row>
    <row r="1226" spans="1:8" x14ac:dyDescent="0.35">
      <c r="A1226">
        <v>1607</v>
      </c>
      <c r="B1226" t="s">
        <v>2390</v>
      </c>
      <c r="C1226" t="s">
        <v>61</v>
      </c>
      <c r="D1226" t="s">
        <v>2391</v>
      </c>
      <c r="E1226" t="str">
        <f>RIGHT(Таблица2[[#This Row],[Дата рождения]],4)</f>
        <v>1987</v>
      </c>
      <c r="F1226">
        <v>30</v>
      </c>
      <c r="G1226" t="s">
        <v>63</v>
      </c>
      <c r="H1226">
        <v>52014050</v>
      </c>
    </row>
    <row r="1227" spans="1:8" x14ac:dyDescent="0.35">
      <c r="A1227">
        <v>646</v>
      </c>
      <c r="B1227" t="s">
        <v>2392</v>
      </c>
      <c r="C1227" t="s">
        <v>115</v>
      </c>
      <c r="D1227" t="s">
        <v>2393</v>
      </c>
      <c r="E1227" t="str">
        <f>RIGHT(Таблица2[[#This Row],[Дата рождения]],4)</f>
        <v>1972</v>
      </c>
      <c r="F1227">
        <v>45</v>
      </c>
      <c r="G1227" t="s">
        <v>89</v>
      </c>
      <c r="H1227">
        <v>35448878</v>
      </c>
    </row>
    <row r="1228" spans="1:8" x14ac:dyDescent="0.35">
      <c r="A1228">
        <v>248</v>
      </c>
      <c r="B1228" t="s">
        <v>2394</v>
      </c>
      <c r="C1228" t="s">
        <v>75</v>
      </c>
      <c r="D1228" t="s">
        <v>2395</v>
      </c>
      <c r="E1228" t="str">
        <f>RIGHT(Таблица2[[#This Row],[Дата рождения]],4)</f>
        <v>1980</v>
      </c>
      <c r="F1228">
        <v>37</v>
      </c>
      <c r="G1228" t="s">
        <v>63</v>
      </c>
      <c r="H1228">
        <v>32883284</v>
      </c>
    </row>
    <row r="1229" spans="1:8" x14ac:dyDescent="0.35">
      <c r="A1229">
        <v>517</v>
      </c>
      <c r="B1229" t="s">
        <v>2396</v>
      </c>
      <c r="C1229" t="s">
        <v>61</v>
      </c>
      <c r="D1229" t="s">
        <v>2397</v>
      </c>
      <c r="E1229" t="str">
        <f>RIGHT(Таблица2[[#This Row],[Дата рождения]],4)</f>
        <v>1983</v>
      </c>
      <c r="F1229">
        <v>34</v>
      </c>
      <c r="G1229" t="s">
        <v>63</v>
      </c>
      <c r="H1229">
        <v>77465839</v>
      </c>
    </row>
    <row r="1230" spans="1:8" x14ac:dyDescent="0.35">
      <c r="A1230">
        <v>590</v>
      </c>
      <c r="B1230" t="s">
        <v>2398</v>
      </c>
      <c r="C1230" t="s">
        <v>115</v>
      </c>
      <c r="D1230" t="s">
        <v>2399</v>
      </c>
      <c r="E1230" t="str">
        <f>RIGHT(Таблица2[[#This Row],[Дата рождения]],4)</f>
        <v>1987</v>
      </c>
      <c r="F1230">
        <v>30</v>
      </c>
      <c r="G1230" t="s">
        <v>63</v>
      </c>
      <c r="H1230">
        <v>60873077</v>
      </c>
    </row>
    <row r="1231" spans="1:8" x14ac:dyDescent="0.35">
      <c r="A1231">
        <v>751</v>
      </c>
      <c r="B1231" t="s">
        <v>2400</v>
      </c>
      <c r="C1231" t="s">
        <v>75</v>
      </c>
      <c r="D1231" t="s">
        <v>1004</v>
      </c>
      <c r="E1231" t="str">
        <f>RIGHT(Таблица2[[#This Row],[Дата рождения]],4)</f>
        <v>1987</v>
      </c>
      <c r="F1231">
        <v>30</v>
      </c>
      <c r="G1231" t="s">
        <v>2401</v>
      </c>
      <c r="H1231">
        <v>47998585</v>
      </c>
    </row>
    <row r="1232" spans="1:8" x14ac:dyDescent="0.35">
      <c r="A1232">
        <v>1629</v>
      </c>
      <c r="B1232" t="s">
        <v>2402</v>
      </c>
      <c r="C1232" t="s">
        <v>115</v>
      </c>
      <c r="D1232" t="s">
        <v>1236</v>
      </c>
      <c r="E1232" t="str">
        <f>RIGHT(Таблица2[[#This Row],[Дата рождения]],4)</f>
        <v>1995</v>
      </c>
      <c r="F1232">
        <v>22</v>
      </c>
      <c r="G1232" t="s">
        <v>63</v>
      </c>
      <c r="H1232">
        <v>70014129</v>
      </c>
    </row>
    <row r="1233" spans="1:8" x14ac:dyDescent="0.35">
      <c r="A1233">
        <v>936</v>
      </c>
      <c r="B1233" t="s">
        <v>2403</v>
      </c>
      <c r="C1233" t="s">
        <v>61</v>
      </c>
      <c r="D1233" t="s">
        <v>2404</v>
      </c>
      <c r="E1233" t="str">
        <f>RIGHT(Таблица2[[#This Row],[Дата рождения]],4)</f>
        <v>1983</v>
      </c>
      <c r="F1233">
        <v>34</v>
      </c>
      <c r="G1233" t="s">
        <v>63</v>
      </c>
      <c r="H1233">
        <v>83850213</v>
      </c>
    </row>
    <row r="1234" spans="1:8" x14ac:dyDescent="0.35">
      <c r="A1234">
        <v>516</v>
      </c>
      <c r="B1234" t="s">
        <v>2405</v>
      </c>
      <c r="C1234" t="s">
        <v>61</v>
      </c>
      <c r="D1234" t="s">
        <v>2406</v>
      </c>
      <c r="E1234" t="str">
        <f>RIGHT(Таблица2[[#This Row],[Дата рождения]],4)</f>
        <v>1982</v>
      </c>
      <c r="F1234">
        <v>35</v>
      </c>
      <c r="G1234" t="s">
        <v>63</v>
      </c>
      <c r="H1234">
        <v>82010628</v>
      </c>
    </row>
    <row r="1235" spans="1:8" x14ac:dyDescent="0.35">
      <c r="A1235">
        <v>984</v>
      </c>
      <c r="B1235" t="s">
        <v>2407</v>
      </c>
      <c r="C1235" t="s">
        <v>61</v>
      </c>
      <c r="D1235" t="s">
        <v>2408</v>
      </c>
      <c r="E1235" t="str">
        <f>RIGHT(Таблица2[[#This Row],[Дата рождения]],4)</f>
        <v>1990</v>
      </c>
      <c r="F1235">
        <v>27</v>
      </c>
      <c r="G1235" t="s">
        <v>63</v>
      </c>
      <c r="H1235">
        <v>90705913</v>
      </c>
    </row>
    <row r="1236" spans="1:8" x14ac:dyDescent="0.35">
      <c r="A1236">
        <v>1014</v>
      </c>
      <c r="B1236" t="s">
        <v>1511</v>
      </c>
      <c r="C1236" t="s">
        <v>75</v>
      </c>
      <c r="D1236" t="s">
        <v>1512</v>
      </c>
      <c r="E1236" t="str">
        <f>RIGHT(Таблица2[[#This Row],[Дата рождения]],4)</f>
        <v>1990</v>
      </c>
      <c r="F1236">
        <v>27</v>
      </c>
      <c r="G1236" t="s">
        <v>66</v>
      </c>
      <c r="H1236">
        <v>77217411</v>
      </c>
    </row>
    <row r="1237" spans="1:8" x14ac:dyDescent="0.35">
      <c r="A1237">
        <v>659</v>
      </c>
      <c r="B1237" t="s">
        <v>2409</v>
      </c>
      <c r="C1237" t="s">
        <v>61</v>
      </c>
      <c r="D1237" t="s">
        <v>984</v>
      </c>
      <c r="E1237" t="str">
        <f>RIGHT(Таблица2[[#This Row],[Дата рождения]],4)</f>
        <v>1989</v>
      </c>
      <c r="F1237">
        <v>28</v>
      </c>
      <c r="G1237" t="s">
        <v>69</v>
      </c>
      <c r="H1237">
        <v>69384454</v>
      </c>
    </row>
    <row r="1238" spans="1:8" x14ac:dyDescent="0.35">
      <c r="A1238">
        <v>290</v>
      </c>
      <c r="B1238" t="s">
        <v>2410</v>
      </c>
      <c r="C1238" t="s">
        <v>61</v>
      </c>
      <c r="D1238" t="s">
        <v>2411</v>
      </c>
      <c r="E1238" t="str">
        <f>RIGHT(Таблица2[[#This Row],[Дата рождения]],4)</f>
        <v>1994</v>
      </c>
      <c r="F1238">
        <v>23</v>
      </c>
      <c r="G1238" t="s">
        <v>98</v>
      </c>
      <c r="H1238">
        <v>11826031</v>
      </c>
    </row>
    <row r="1239" spans="1:8" x14ac:dyDescent="0.35">
      <c r="A1239">
        <v>1031</v>
      </c>
      <c r="B1239" t="s">
        <v>2237</v>
      </c>
      <c r="C1239" t="s">
        <v>75</v>
      </c>
      <c r="D1239" t="s">
        <v>2238</v>
      </c>
      <c r="E1239" t="str">
        <f>RIGHT(Таблица2[[#This Row],[Дата рождения]],4)</f>
        <v>1983</v>
      </c>
      <c r="F1239">
        <v>34</v>
      </c>
      <c r="G1239" t="s">
        <v>63</v>
      </c>
      <c r="H1239">
        <v>35482161</v>
      </c>
    </row>
    <row r="1240" spans="1:8" x14ac:dyDescent="0.35">
      <c r="A1240">
        <v>674</v>
      </c>
      <c r="B1240" t="s">
        <v>2412</v>
      </c>
      <c r="C1240" t="s">
        <v>75</v>
      </c>
      <c r="D1240" t="s">
        <v>635</v>
      </c>
      <c r="E1240" t="str">
        <f>RIGHT(Таблица2[[#This Row],[Дата рождения]],4)</f>
        <v>1980</v>
      </c>
      <c r="F1240">
        <v>37</v>
      </c>
      <c r="G1240" t="s">
        <v>119</v>
      </c>
      <c r="H1240">
        <v>79590287</v>
      </c>
    </row>
    <row r="1241" spans="1:8" x14ac:dyDescent="0.35">
      <c r="A1241">
        <v>474</v>
      </c>
      <c r="B1241" t="s">
        <v>2413</v>
      </c>
      <c r="C1241" t="s">
        <v>61</v>
      </c>
      <c r="D1241" t="s">
        <v>2414</v>
      </c>
      <c r="E1241" t="str">
        <f>RIGHT(Таблица2[[#This Row],[Дата рождения]],4)</f>
        <v>1991</v>
      </c>
      <c r="F1241">
        <v>26</v>
      </c>
      <c r="G1241" t="s">
        <v>63</v>
      </c>
      <c r="H1241">
        <v>87954668</v>
      </c>
    </row>
    <row r="1242" spans="1:8" x14ac:dyDescent="0.35">
      <c r="A1242">
        <v>342</v>
      </c>
      <c r="B1242" t="s">
        <v>2415</v>
      </c>
      <c r="C1242" t="s">
        <v>115</v>
      </c>
      <c r="D1242" t="s">
        <v>2416</v>
      </c>
      <c r="E1242" t="str">
        <f>RIGHT(Таблица2[[#This Row],[Дата рождения]],4)</f>
        <v>1977</v>
      </c>
      <c r="F1242">
        <v>40</v>
      </c>
      <c r="G1242" t="s">
        <v>89</v>
      </c>
      <c r="H1242">
        <v>5299339</v>
      </c>
    </row>
    <row r="1243" spans="1:8" x14ac:dyDescent="0.35">
      <c r="A1243">
        <v>1417</v>
      </c>
      <c r="B1243" t="s">
        <v>2417</v>
      </c>
      <c r="C1243" t="s">
        <v>61</v>
      </c>
      <c r="D1243" t="s">
        <v>2418</v>
      </c>
      <c r="E1243" t="str">
        <f>RIGHT(Таблица2[[#This Row],[Дата рождения]],4)</f>
        <v>1992</v>
      </c>
      <c r="F1243">
        <v>25</v>
      </c>
      <c r="G1243" t="s">
        <v>63</v>
      </c>
      <c r="H1243">
        <v>59154644</v>
      </c>
    </row>
    <row r="1244" spans="1:8" x14ac:dyDescent="0.35">
      <c r="A1244">
        <v>1370</v>
      </c>
      <c r="B1244" t="s">
        <v>2419</v>
      </c>
      <c r="C1244" t="s">
        <v>61</v>
      </c>
      <c r="D1244" t="s">
        <v>2420</v>
      </c>
      <c r="E1244" t="str">
        <f>RIGHT(Таблица2[[#This Row],[Дата рождения]],4)</f>
        <v>1977</v>
      </c>
      <c r="F1244">
        <v>40</v>
      </c>
      <c r="G1244" t="s">
        <v>89</v>
      </c>
      <c r="H1244">
        <v>28081109</v>
      </c>
    </row>
    <row r="1245" spans="1:8" x14ac:dyDescent="0.35">
      <c r="A1245">
        <v>536</v>
      </c>
      <c r="B1245" t="s">
        <v>2421</v>
      </c>
      <c r="C1245" t="s">
        <v>61</v>
      </c>
      <c r="D1245" t="s">
        <v>2422</v>
      </c>
      <c r="E1245" t="str">
        <f>RIGHT(Таблица2[[#This Row],[Дата рождения]],4)</f>
        <v>1992</v>
      </c>
      <c r="F1245">
        <v>25</v>
      </c>
      <c r="G1245" t="s">
        <v>146</v>
      </c>
      <c r="H1245">
        <v>81064142</v>
      </c>
    </row>
    <row r="1246" spans="1:8" x14ac:dyDescent="0.35">
      <c r="A1246">
        <v>394</v>
      </c>
      <c r="B1246" t="s">
        <v>2423</v>
      </c>
      <c r="C1246" t="s">
        <v>61</v>
      </c>
      <c r="D1246" t="s">
        <v>2424</v>
      </c>
      <c r="E1246" t="str">
        <f>RIGHT(Таблица2[[#This Row],[Дата рождения]],4)</f>
        <v>1992</v>
      </c>
      <c r="F1246">
        <v>25</v>
      </c>
      <c r="G1246" t="s">
        <v>63</v>
      </c>
      <c r="H1246">
        <v>50588074</v>
      </c>
    </row>
    <row r="1247" spans="1:8" x14ac:dyDescent="0.35">
      <c r="A1247">
        <v>1035</v>
      </c>
      <c r="B1247" t="s">
        <v>2425</v>
      </c>
      <c r="C1247" t="s">
        <v>75</v>
      </c>
      <c r="D1247" t="s">
        <v>2426</v>
      </c>
      <c r="E1247" t="str">
        <f>RIGHT(Таблица2[[#This Row],[Дата рождения]],4)</f>
        <v>1990</v>
      </c>
      <c r="F1247">
        <v>27</v>
      </c>
      <c r="G1247" t="s">
        <v>63</v>
      </c>
      <c r="H1247">
        <v>15683849</v>
      </c>
    </row>
    <row r="1248" spans="1:8" x14ac:dyDescent="0.35">
      <c r="A1248">
        <v>1271</v>
      </c>
      <c r="B1248" t="s">
        <v>2427</v>
      </c>
      <c r="C1248" t="s">
        <v>61</v>
      </c>
      <c r="D1248" t="s">
        <v>2428</v>
      </c>
      <c r="E1248" t="str">
        <f>RIGHT(Таблица2[[#This Row],[Дата рождения]],4)</f>
        <v>1979</v>
      </c>
      <c r="F1248">
        <v>39</v>
      </c>
      <c r="G1248" t="s">
        <v>69</v>
      </c>
      <c r="H1248">
        <v>90247318</v>
      </c>
    </row>
    <row r="1249" spans="1:8" x14ac:dyDescent="0.35">
      <c r="A1249">
        <v>776</v>
      </c>
      <c r="B1249" t="s">
        <v>2429</v>
      </c>
      <c r="C1249" t="s">
        <v>61</v>
      </c>
      <c r="D1249" t="s">
        <v>2430</v>
      </c>
      <c r="E1249" t="str">
        <f>RIGHT(Таблица2[[#This Row],[Дата рождения]],4)</f>
        <v>1994</v>
      </c>
      <c r="F1249">
        <v>23</v>
      </c>
      <c r="G1249" t="s">
        <v>63</v>
      </c>
      <c r="H1249">
        <v>278900</v>
      </c>
    </row>
    <row r="1250" spans="1:8" x14ac:dyDescent="0.35">
      <c r="A1250">
        <v>700</v>
      </c>
      <c r="B1250" t="s">
        <v>2431</v>
      </c>
      <c r="C1250" t="s">
        <v>61</v>
      </c>
      <c r="D1250" t="s">
        <v>2432</v>
      </c>
      <c r="E1250" t="str">
        <f>RIGHT(Таблица2[[#This Row],[Дата рождения]],4)</f>
        <v>1990</v>
      </c>
      <c r="F1250">
        <v>27</v>
      </c>
      <c r="G1250" t="s">
        <v>69</v>
      </c>
      <c r="H1250">
        <v>94602581</v>
      </c>
    </row>
    <row r="1251" spans="1:8" x14ac:dyDescent="0.35">
      <c r="A1251">
        <v>603</v>
      </c>
      <c r="B1251" t="s">
        <v>2433</v>
      </c>
      <c r="C1251" t="s">
        <v>61</v>
      </c>
      <c r="D1251" t="s">
        <v>2434</v>
      </c>
      <c r="E1251" t="str">
        <f>RIGHT(Таблица2[[#This Row],[Дата рождения]],4)</f>
        <v>1979</v>
      </c>
      <c r="F1251">
        <v>38</v>
      </c>
      <c r="G1251" t="s">
        <v>146</v>
      </c>
      <c r="H1251">
        <v>77843103</v>
      </c>
    </row>
    <row r="1252" spans="1:8" x14ac:dyDescent="0.35">
      <c r="A1252">
        <v>1227</v>
      </c>
      <c r="B1252" t="s">
        <v>2435</v>
      </c>
      <c r="C1252" t="s">
        <v>75</v>
      </c>
      <c r="D1252" t="s">
        <v>2436</v>
      </c>
      <c r="E1252" t="str">
        <f>RIGHT(Таблица2[[#This Row],[Дата рождения]],4)</f>
        <v>1981</v>
      </c>
      <c r="F1252">
        <v>36</v>
      </c>
      <c r="G1252" t="s">
        <v>66</v>
      </c>
      <c r="H1252">
        <v>94893579</v>
      </c>
    </row>
    <row r="1253" spans="1:8" x14ac:dyDescent="0.35">
      <c r="A1253">
        <v>91</v>
      </c>
      <c r="B1253" t="s">
        <v>2437</v>
      </c>
      <c r="C1253" t="s">
        <v>61</v>
      </c>
      <c r="D1253" t="s">
        <v>2438</v>
      </c>
      <c r="E1253" t="str">
        <f>RIGHT(Таблица2[[#This Row],[Дата рождения]],4)</f>
        <v>1979</v>
      </c>
      <c r="F1253">
        <v>38</v>
      </c>
      <c r="G1253" t="s">
        <v>119</v>
      </c>
      <c r="H1253">
        <v>90622931</v>
      </c>
    </row>
    <row r="1254" spans="1:8" x14ac:dyDescent="0.35">
      <c r="A1254">
        <v>1758</v>
      </c>
      <c r="B1254" t="s">
        <v>2439</v>
      </c>
      <c r="C1254" t="s">
        <v>61</v>
      </c>
      <c r="D1254" t="s">
        <v>2440</v>
      </c>
      <c r="E1254" t="str">
        <f>RIGHT(Таблица2[[#This Row],[Дата рождения]],4)</f>
        <v>1989</v>
      </c>
      <c r="F1254">
        <v>28</v>
      </c>
      <c r="G1254" t="s">
        <v>98</v>
      </c>
      <c r="H1254">
        <v>26062330</v>
      </c>
    </row>
    <row r="1255" spans="1:8" x14ac:dyDescent="0.35">
      <c r="A1255">
        <v>236</v>
      </c>
      <c r="B1255" t="s">
        <v>2441</v>
      </c>
      <c r="C1255" t="s">
        <v>115</v>
      </c>
      <c r="D1255" t="s">
        <v>2293</v>
      </c>
      <c r="E1255" t="str">
        <f>RIGHT(Таблица2[[#This Row],[Дата рождения]],4)</f>
        <v>1991</v>
      </c>
      <c r="F1255">
        <v>27</v>
      </c>
      <c r="G1255" t="s">
        <v>63</v>
      </c>
      <c r="H1255">
        <v>12926756</v>
      </c>
    </row>
    <row r="1256" spans="1:8" x14ac:dyDescent="0.35">
      <c r="A1256">
        <v>1695</v>
      </c>
      <c r="B1256" t="s">
        <v>2442</v>
      </c>
      <c r="C1256" t="s">
        <v>75</v>
      </c>
      <c r="D1256" t="s">
        <v>2443</v>
      </c>
      <c r="E1256" t="str">
        <f>RIGHT(Таблица2[[#This Row],[Дата рождения]],4)</f>
        <v>1982</v>
      </c>
      <c r="F1256">
        <v>35</v>
      </c>
      <c r="G1256" t="s">
        <v>63</v>
      </c>
      <c r="H1256">
        <v>72029674</v>
      </c>
    </row>
    <row r="1257" spans="1:8" x14ac:dyDescent="0.35">
      <c r="A1257">
        <v>975</v>
      </c>
      <c r="B1257" t="s">
        <v>2258</v>
      </c>
      <c r="C1257" t="s">
        <v>61</v>
      </c>
      <c r="D1257" t="s">
        <v>2259</v>
      </c>
      <c r="E1257" t="str">
        <f>RIGHT(Таблица2[[#This Row],[Дата рождения]],4)</f>
        <v>1987</v>
      </c>
      <c r="F1257">
        <v>30</v>
      </c>
      <c r="G1257" t="s">
        <v>63</v>
      </c>
      <c r="H1257">
        <v>65906862</v>
      </c>
    </row>
    <row r="1258" spans="1:8" x14ac:dyDescent="0.35">
      <c r="A1258">
        <v>233</v>
      </c>
      <c r="B1258" t="s">
        <v>2444</v>
      </c>
      <c r="C1258" t="s">
        <v>115</v>
      </c>
      <c r="D1258" t="s">
        <v>2445</v>
      </c>
      <c r="E1258" t="str">
        <f>RIGHT(Таблица2[[#This Row],[Дата рождения]],4)</f>
        <v>2000</v>
      </c>
      <c r="F1258">
        <v>17</v>
      </c>
      <c r="G1258" t="s">
        <v>63</v>
      </c>
      <c r="H1258">
        <v>33526162</v>
      </c>
    </row>
    <row r="1259" spans="1:8" x14ac:dyDescent="0.35">
      <c r="A1259">
        <v>237</v>
      </c>
      <c r="B1259" t="s">
        <v>2446</v>
      </c>
      <c r="C1259" t="s">
        <v>75</v>
      </c>
      <c r="D1259" t="s">
        <v>2447</v>
      </c>
      <c r="E1259" t="str">
        <f>RIGHT(Таблица2[[#This Row],[Дата рождения]],4)</f>
        <v>1997</v>
      </c>
      <c r="F1259">
        <v>20</v>
      </c>
      <c r="G1259" t="s">
        <v>63</v>
      </c>
      <c r="H1259">
        <v>21108174</v>
      </c>
    </row>
    <row r="1260" spans="1:8" x14ac:dyDescent="0.35">
      <c r="A1260">
        <v>255</v>
      </c>
      <c r="B1260" t="s">
        <v>2448</v>
      </c>
      <c r="C1260" t="s">
        <v>61</v>
      </c>
      <c r="D1260" t="s">
        <v>2449</v>
      </c>
      <c r="E1260" t="str">
        <f>RIGHT(Таблица2[[#This Row],[Дата рождения]],4)</f>
        <v>1988</v>
      </c>
      <c r="F1260">
        <v>29</v>
      </c>
      <c r="G1260" t="s">
        <v>234</v>
      </c>
      <c r="H1260">
        <v>74234479</v>
      </c>
    </row>
    <row r="1261" spans="1:8" x14ac:dyDescent="0.35">
      <c r="A1261">
        <v>829</v>
      </c>
      <c r="B1261" t="s">
        <v>2450</v>
      </c>
      <c r="C1261" t="s">
        <v>75</v>
      </c>
      <c r="D1261" t="s">
        <v>2451</v>
      </c>
      <c r="E1261" t="str">
        <f>RIGHT(Таблица2[[#This Row],[Дата рождения]],4)</f>
        <v>1998</v>
      </c>
      <c r="F1261">
        <v>19</v>
      </c>
      <c r="G1261" t="s">
        <v>63</v>
      </c>
      <c r="H1261">
        <v>54137307</v>
      </c>
    </row>
    <row r="1262" spans="1:8" x14ac:dyDescent="0.35">
      <c r="A1262">
        <v>584</v>
      </c>
      <c r="B1262" t="s">
        <v>2452</v>
      </c>
      <c r="C1262" t="s">
        <v>61</v>
      </c>
      <c r="D1262" t="s">
        <v>2453</v>
      </c>
      <c r="E1262" t="str">
        <f>RIGHT(Таблица2[[#This Row],[Дата рождения]],4)</f>
        <v>1994</v>
      </c>
      <c r="F1262">
        <v>23</v>
      </c>
      <c r="G1262" t="s">
        <v>63</v>
      </c>
      <c r="H1262">
        <v>1808884</v>
      </c>
    </row>
    <row r="1263" spans="1:8" x14ac:dyDescent="0.35">
      <c r="A1263">
        <v>251</v>
      </c>
      <c r="B1263" t="s">
        <v>2454</v>
      </c>
      <c r="C1263" t="s">
        <v>61</v>
      </c>
      <c r="D1263" t="s">
        <v>2455</v>
      </c>
      <c r="E1263" t="str">
        <f>RIGHT(Таблица2[[#This Row],[Дата рождения]],4)</f>
        <v>1986</v>
      </c>
      <c r="F1263">
        <v>31</v>
      </c>
      <c r="G1263" t="s">
        <v>89</v>
      </c>
      <c r="H1263">
        <v>16729662</v>
      </c>
    </row>
    <row r="1264" spans="1:8" x14ac:dyDescent="0.35">
      <c r="A1264">
        <v>1124</v>
      </c>
      <c r="B1264" t="s">
        <v>2456</v>
      </c>
      <c r="C1264" t="s">
        <v>115</v>
      </c>
      <c r="D1264" t="s">
        <v>2457</v>
      </c>
      <c r="E1264" t="str">
        <f>RIGHT(Таблица2[[#This Row],[Дата рождения]],4)</f>
        <v>1983</v>
      </c>
      <c r="F1264">
        <v>34</v>
      </c>
      <c r="G1264" t="s">
        <v>146</v>
      </c>
      <c r="H1264">
        <v>86262584</v>
      </c>
    </row>
    <row r="1265" spans="1:8" x14ac:dyDescent="0.35">
      <c r="A1265">
        <v>819</v>
      </c>
      <c r="B1265" t="s">
        <v>2458</v>
      </c>
      <c r="C1265" t="s">
        <v>75</v>
      </c>
      <c r="D1265" t="s">
        <v>2459</v>
      </c>
      <c r="E1265" t="str">
        <f>RIGHT(Таблица2[[#This Row],[Дата рождения]],4)</f>
        <v>1986</v>
      </c>
      <c r="F1265">
        <v>31</v>
      </c>
      <c r="G1265" t="s">
        <v>69</v>
      </c>
      <c r="H1265">
        <v>58211876</v>
      </c>
    </row>
    <row r="1266" spans="1:8" x14ac:dyDescent="0.35">
      <c r="A1266">
        <v>881</v>
      </c>
      <c r="B1266" t="s">
        <v>2460</v>
      </c>
      <c r="C1266" t="s">
        <v>61</v>
      </c>
      <c r="D1266" t="s">
        <v>2461</v>
      </c>
      <c r="E1266" t="str">
        <f>RIGHT(Таблица2[[#This Row],[Дата рождения]],4)</f>
        <v>1998</v>
      </c>
      <c r="F1266">
        <v>19</v>
      </c>
      <c r="G1266" t="s">
        <v>63</v>
      </c>
      <c r="H1266">
        <v>78754806</v>
      </c>
    </row>
    <row r="1267" spans="1:8" x14ac:dyDescent="0.35">
      <c r="A1267">
        <v>505</v>
      </c>
      <c r="B1267" t="s">
        <v>2462</v>
      </c>
      <c r="C1267" t="s">
        <v>75</v>
      </c>
      <c r="D1267" t="s">
        <v>2463</v>
      </c>
      <c r="E1267" t="str">
        <f>RIGHT(Таблица2[[#This Row],[Дата рождения]],4)</f>
        <v>1990</v>
      </c>
      <c r="F1267">
        <v>27</v>
      </c>
      <c r="G1267" t="s">
        <v>109</v>
      </c>
      <c r="H1267">
        <v>72309071</v>
      </c>
    </row>
    <row r="1268" spans="1:8" x14ac:dyDescent="0.35">
      <c r="A1268">
        <v>258</v>
      </c>
      <c r="B1268" t="s">
        <v>2464</v>
      </c>
      <c r="C1268" t="s">
        <v>75</v>
      </c>
      <c r="D1268" t="s">
        <v>2465</v>
      </c>
      <c r="E1268" t="str">
        <f>RIGHT(Таблица2[[#This Row],[Дата рождения]],4)</f>
        <v>1999</v>
      </c>
      <c r="F1268">
        <v>19</v>
      </c>
      <c r="G1268" t="s">
        <v>66</v>
      </c>
      <c r="H1268">
        <v>50399584</v>
      </c>
    </row>
    <row r="1269" spans="1:8" x14ac:dyDescent="0.35">
      <c r="A1269">
        <v>959</v>
      </c>
      <c r="B1269" t="s">
        <v>2466</v>
      </c>
      <c r="C1269" t="s">
        <v>61</v>
      </c>
      <c r="D1269" t="s">
        <v>2467</v>
      </c>
      <c r="E1269" t="str">
        <f>RIGHT(Таблица2[[#This Row],[Дата рождения]],4)</f>
        <v>1978</v>
      </c>
      <c r="F1269">
        <v>39</v>
      </c>
      <c r="G1269" t="s">
        <v>109</v>
      </c>
      <c r="H1269">
        <v>66519401</v>
      </c>
    </row>
    <row r="1270" spans="1:8" x14ac:dyDescent="0.35">
      <c r="A1270">
        <v>1371</v>
      </c>
      <c r="B1270" t="s">
        <v>2468</v>
      </c>
      <c r="C1270" t="s">
        <v>115</v>
      </c>
      <c r="D1270" t="s">
        <v>2469</v>
      </c>
      <c r="E1270" t="str">
        <f>RIGHT(Таблица2[[#This Row],[Дата рождения]],4)</f>
        <v>1979</v>
      </c>
      <c r="F1270">
        <v>38</v>
      </c>
      <c r="G1270" t="s">
        <v>89</v>
      </c>
      <c r="H1270">
        <v>9059938</v>
      </c>
    </row>
    <row r="1271" spans="1:8" x14ac:dyDescent="0.35">
      <c r="A1271">
        <v>851</v>
      </c>
      <c r="B1271" t="s">
        <v>2470</v>
      </c>
      <c r="C1271" t="s">
        <v>61</v>
      </c>
      <c r="D1271" t="s">
        <v>2471</v>
      </c>
      <c r="E1271" t="str">
        <f>RIGHT(Таблица2[[#This Row],[Дата рождения]],4)</f>
        <v>1999</v>
      </c>
      <c r="F1271">
        <v>18</v>
      </c>
      <c r="G1271" t="s">
        <v>63</v>
      </c>
      <c r="H1271">
        <v>56557226</v>
      </c>
    </row>
    <row r="1272" spans="1:8" x14ac:dyDescent="0.35">
      <c r="A1272">
        <v>1704</v>
      </c>
      <c r="B1272" t="s">
        <v>2472</v>
      </c>
      <c r="C1272" t="s">
        <v>75</v>
      </c>
      <c r="D1272" t="s">
        <v>2473</v>
      </c>
      <c r="E1272" t="str">
        <f>RIGHT(Таблица2[[#This Row],[Дата рождения]],4)</f>
        <v>1976</v>
      </c>
      <c r="F1272">
        <v>41</v>
      </c>
      <c r="G1272" t="s">
        <v>66</v>
      </c>
      <c r="H1272">
        <v>98776744</v>
      </c>
    </row>
    <row r="1273" spans="1:8" x14ac:dyDescent="0.35">
      <c r="A1273">
        <v>665</v>
      </c>
      <c r="B1273" t="s">
        <v>2474</v>
      </c>
      <c r="C1273" t="s">
        <v>75</v>
      </c>
      <c r="D1273" t="s">
        <v>2475</v>
      </c>
      <c r="E1273" t="str">
        <f>RIGHT(Таблица2[[#This Row],[Дата рождения]],4)</f>
        <v>1994</v>
      </c>
      <c r="F1273">
        <v>23</v>
      </c>
      <c r="G1273" t="s">
        <v>63</v>
      </c>
      <c r="H1273">
        <v>3606764</v>
      </c>
    </row>
    <row r="1274" spans="1:8" x14ac:dyDescent="0.35">
      <c r="A1274">
        <v>1445</v>
      </c>
      <c r="B1274" t="s">
        <v>2476</v>
      </c>
      <c r="C1274" t="s">
        <v>75</v>
      </c>
      <c r="D1274" t="s">
        <v>2477</v>
      </c>
      <c r="E1274" t="str">
        <f>RIGHT(Таблица2[[#This Row],[Дата рождения]],4)</f>
        <v>1998</v>
      </c>
      <c r="F1274">
        <v>19</v>
      </c>
      <c r="G1274" t="s">
        <v>63</v>
      </c>
      <c r="H1274">
        <v>96133734</v>
      </c>
    </row>
    <row r="1275" spans="1:8" x14ac:dyDescent="0.35">
      <c r="A1275">
        <v>56</v>
      </c>
      <c r="B1275" t="s">
        <v>2478</v>
      </c>
      <c r="C1275" t="s">
        <v>75</v>
      </c>
      <c r="D1275" t="s">
        <v>2479</v>
      </c>
      <c r="E1275" t="str">
        <f>RIGHT(Таблица2[[#This Row],[Дата рождения]],4)</f>
        <v>1986</v>
      </c>
      <c r="F1275">
        <v>31</v>
      </c>
      <c r="G1275" t="s">
        <v>98</v>
      </c>
      <c r="H1275">
        <v>30388957</v>
      </c>
    </row>
    <row r="1276" spans="1:8" x14ac:dyDescent="0.35">
      <c r="A1276">
        <v>1428</v>
      </c>
      <c r="B1276" t="s">
        <v>2480</v>
      </c>
      <c r="C1276" t="s">
        <v>61</v>
      </c>
      <c r="D1276" t="s">
        <v>2481</v>
      </c>
      <c r="E1276" t="str">
        <f>RIGHT(Таблица2[[#This Row],[Дата рождения]],4)</f>
        <v>1980</v>
      </c>
      <c r="F1276">
        <v>37</v>
      </c>
      <c r="G1276" t="s">
        <v>89</v>
      </c>
      <c r="H1276">
        <v>50574448</v>
      </c>
    </row>
    <row r="1277" spans="1:8" x14ac:dyDescent="0.35">
      <c r="A1277">
        <v>873</v>
      </c>
      <c r="B1277" t="s">
        <v>283</v>
      </c>
      <c r="C1277" t="s">
        <v>61</v>
      </c>
      <c r="D1277" t="s">
        <v>284</v>
      </c>
      <c r="E1277" t="str">
        <f>RIGHT(Таблица2[[#This Row],[Дата рождения]],4)</f>
        <v>1995</v>
      </c>
      <c r="F1277">
        <v>22</v>
      </c>
      <c r="G1277" t="s">
        <v>63</v>
      </c>
      <c r="H1277">
        <v>88788721</v>
      </c>
    </row>
    <row r="1278" spans="1:8" x14ac:dyDescent="0.35">
      <c r="A1278">
        <v>282</v>
      </c>
      <c r="B1278" t="s">
        <v>2482</v>
      </c>
      <c r="C1278" t="s">
        <v>115</v>
      </c>
      <c r="D1278" t="s">
        <v>2483</v>
      </c>
      <c r="E1278" t="str">
        <f>RIGHT(Таблица2[[#This Row],[Дата рождения]],4)</f>
        <v>1992</v>
      </c>
      <c r="F1278">
        <v>25</v>
      </c>
      <c r="G1278" t="s">
        <v>63</v>
      </c>
      <c r="H1278">
        <v>32821583</v>
      </c>
    </row>
    <row r="1279" spans="1:8" x14ac:dyDescent="0.35">
      <c r="A1279">
        <v>710</v>
      </c>
      <c r="B1279" t="s">
        <v>2484</v>
      </c>
      <c r="C1279" t="s">
        <v>61</v>
      </c>
      <c r="D1279" t="s">
        <v>2485</v>
      </c>
      <c r="E1279" t="str">
        <f>RIGHT(Таблица2[[#This Row],[Дата рождения]],4)</f>
        <v>1976</v>
      </c>
      <c r="F1279">
        <v>41</v>
      </c>
      <c r="G1279" t="s">
        <v>63</v>
      </c>
      <c r="H1279">
        <v>89520610</v>
      </c>
    </row>
    <row r="1280" spans="1:8" x14ac:dyDescent="0.35">
      <c r="A1280">
        <v>797</v>
      </c>
      <c r="B1280" t="s">
        <v>2486</v>
      </c>
      <c r="C1280" t="s">
        <v>115</v>
      </c>
      <c r="D1280" t="s">
        <v>2487</v>
      </c>
      <c r="E1280" t="str">
        <f>RIGHT(Таблица2[[#This Row],[Дата рождения]],4)</f>
        <v>1991</v>
      </c>
      <c r="F1280">
        <v>26</v>
      </c>
      <c r="G1280" t="s">
        <v>98</v>
      </c>
      <c r="H1280">
        <v>16236159</v>
      </c>
    </row>
    <row r="1281" spans="1:8" x14ac:dyDescent="0.35">
      <c r="A1281">
        <v>946</v>
      </c>
      <c r="B1281" t="s">
        <v>2488</v>
      </c>
      <c r="C1281" t="s">
        <v>75</v>
      </c>
      <c r="D1281" t="s">
        <v>1344</v>
      </c>
      <c r="E1281" t="str">
        <f>RIGHT(Таблица2[[#This Row],[Дата рождения]],4)</f>
        <v>1997</v>
      </c>
      <c r="F1281">
        <v>21</v>
      </c>
      <c r="G1281" t="s">
        <v>63</v>
      </c>
      <c r="H1281">
        <v>79023627</v>
      </c>
    </row>
    <row r="1282" spans="1:8" x14ac:dyDescent="0.35">
      <c r="A1282">
        <v>428</v>
      </c>
      <c r="B1282" t="s">
        <v>2489</v>
      </c>
      <c r="C1282" t="s">
        <v>75</v>
      </c>
      <c r="D1282" t="s">
        <v>2490</v>
      </c>
      <c r="E1282" t="str">
        <f>RIGHT(Таблица2[[#This Row],[Дата рождения]],4)</f>
        <v>1994</v>
      </c>
      <c r="F1282">
        <v>23</v>
      </c>
      <c r="G1282" t="s">
        <v>63</v>
      </c>
      <c r="H1282">
        <v>12535538</v>
      </c>
    </row>
    <row r="1283" spans="1:8" x14ac:dyDescent="0.35">
      <c r="A1283">
        <v>707</v>
      </c>
      <c r="B1283" t="s">
        <v>2491</v>
      </c>
      <c r="C1283" t="s">
        <v>61</v>
      </c>
      <c r="D1283" t="s">
        <v>2492</v>
      </c>
      <c r="E1283" t="str">
        <f>RIGHT(Таблица2[[#This Row],[Дата рождения]],4)</f>
        <v>1979</v>
      </c>
      <c r="F1283">
        <v>38</v>
      </c>
      <c r="G1283" t="s">
        <v>79</v>
      </c>
      <c r="H1283">
        <v>77462311</v>
      </c>
    </row>
    <row r="1284" spans="1:8" x14ac:dyDescent="0.35">
      <c r="A1284">
        <v>1043</v>
      </c>
      <c r="B1284" t="s">
        <v>1948</v>
      </c>
      <c r="C1284" t="s">
        <v>61</v>
      </c>
      <c r="D1284" t="s">
        <v>1949</v>
      </c>
      <c r="E1284" t="str">
        <f>RIGHT(Таблица2[[#This Row],[Дата рождения]],4)</f>
        <v>1987</v>
      </c>
      <c r="F1284">
        <v>30</v>
      </c>
      <c r="G1284" t="s">
        <v>1950</v>
      </c>
      <c r="H1284">
        <v>44132430</v>
      </c>
    </row>
    <row r="1285" spans="1:8" x14ac:dyDescent="0.35">
      <c r="A1285">
        <v>156</v>
      </c>
      <c r="B1285" t="s">
        <v>2493</v>
      </c>
      <c r="C1285" t="s">
        <v>61</v>
      </c>
      <c r="D1285" t="s">
        <v>2494</v>
      </c>
      <c r="E1285" t="str">
        <f>RIGHT(Таблица2[[#This Row],[Дата рождения]],4)</f>
        <v>1986</v>
      </c>
      <c r="F1285">
        <v>31</v>
      </c>
      <c r="G1285" t="s">
        <v>63</v>
      </c>
      <c r="H1285">
        <v>48551516</v>
      </c>
    </row>
    <row r="1286" spans="1:8" x14ac:dyDescent="0.35">
      <c r="A1286">
        <v>469</v>
      </c>
      <c r="B1286" t="s">
        <v>2495</v>
      </c>
      <c r="C1286" t="s">
        <v>61</v>
      </c>
      <c r="D1286" t="s">
        <v>2496</v>
      </c>
      <c r="E1286" t="str">
        <f>RIGHT(Таблица2[[#This Row],[Дата рождения]],4)</f>
        <v>1993</v>
      </c>
      <c r="F1286">
        <v>24</v>
      </c>
      <c r="G1286" t="s">
        <v>146</v>
      </c>
      <c r="H1286">
        <v>33635315</v>
      </c>
    </row>
    <row r="1287" spans="1:8" x14ac:dyDescent="0.35">
      <c r="A1287">
        <v>767</v>
      </c>
      <c r="B1287" t="s">
        <v>2497</v>
      </c>
      <c r="C1287" t="s">
        <v>61</v>
      </c>
      <c r="D1287" t="s">
        <v>2498</v>
      </c>
      <c r="E1287" t="str">
        <f>RIGHT(Таблица2[[#This Row],[Дата рождения]],4)</f>
        <v>1995</v>
      </c>
      <c r="F1287">
        <v>22</v>
      </c>
      <c r="G1287" t="s">
        <v>63</v>
      </c>
      <c r="H1287">
        <v>83553997</v>
      </c>
    </row>
    <row r="1288" spans="1:8" x14ac:dyDescent="0.35">
      <c r="A1288">
        <v>125</v>
      </c>
      <c r="B1288" t="s">
        <v>2499</v>
      </c>
      <c r="C1288" t="s">
        <v>61</v>
      </c>
      <c r="D1288" t="s">
        <v>2500</v>
      </c>
      <c r="E1288" t="str">
        <f>RIGHT(Таблица2[[#This Row],[Дата рождения]],4)</f>
        <v>1991</v>
      </c>
      <c r="F1288">
        <v>26</v>
      </c>
      <c r="G1288" t="s">
        <v>66</v>
      </c>
      <c r="H1288">
        <v>64308870</v>
      </c>
    </row>
    <row r="1289" spans="1:8" x14ac:dyDescent="0.35">
      <c r="A1289">
        <v>1557</v>
      </c>
      <c r="B1289" t="s">
        <v>2501</v>
      </c>
      <c r="C1289" t="s">
        <v>61</v>
      </c>
      <c r="D1289" t="s">
        <v>2502</v>
      </c>
      <c r="E1289" t="str">
        <f>RIGHT(Таблица2[[#This Row],[Дата рождения]],4)</f>
        <v>1994</v>
      </c>
      <c r="F1289">
        <v>23</v>
      </c>
      <c r="G1289" t="s">
        <v>63</v>
      </c>
      <c r="H1289">
        <v>58126146</v>
      </c>
    </row>
    <row r="1290" spans="1:8" x14ac:dyDescent="0.35">
      <c r="A1290">
        <v>1002</v>
      </c>
      <c r="B1290" t="s">
        <v>2503</v>
      </c>
      <c r="C1290" t="s">
        <v>61</v>
      </c>
      <c r="D1290" t="s">
        <v>1815</v>
      </c>
      <c r="E1290" t="str">
        <f>RIGHT(Таблица2[[#This Row],[Дата рождения]],4)</f>
        <v>1997</v>
      </c>
      <c r="F1290">
        <v>20</v>
      </c>
      <c r="G1290" t="s">
        <v>63</v>
      </c>
      <c r="H1290">
        <v>83642782</v>
      </c>
    </row>
    <row r="1291" spans="1:8" x14ac:dyDescent="0.35">
      <c r="A1291">
        <v>181</v>
      </c>
      <c r="B1291" t="s">
        <v>2504</v>
      </c>
      <c r="C1291" t="s">
        <v>115</v>
      </c>
      <c r="D1291" t="s">
        <v>2505</v>
      </c>
      <c r="E1291" t="str">
        <f>RIGHT(Таблица2[[#This Row],[Дата рождения]],4)</f>
        <v>1982</v>
      </c>
      <c r="F1291">
        <v>35</v>
      </c>
      <c r="G1291" t="s">
        <v>63</v>
      </c>
      <c r="H1291">
        <v>40427051</v>
      </c>
    </row>
    <row r="1292" spans="1:8" x14ac:dyDescent="0.35">
      <c r="A1292">
        <v>743</v>
      </c>
      <c r="B1292" t="s">
        <v>2506</v>
      </c>
      <c r="C1292" t="s">
        <v>61</v>
      </c>
      <c r="D1292" t="s">
        <v>2507</v>
      </c>
      <c r="E1292" t="str">
        <f>RIGHT(Таблица2[[#This Row],[Дата рождения]],4)</f>
        <v>1985</v>
      </c>
      <c r="F1292">
        <v>32</v>
      </c>
      <c r="G1292" t="s">
        <v>63</v>
      </c>
      <c r="H1292">
        <v>42864699</v>
      </c>
    </row>
    <row r="1293" spans="1:8" x14ac:dyDescent="0.35">
      <c r="A1293">
        <v>1360</v>
      </c>
      <c r="B1293" t="s">
        <v>2508</v>
      </c>
      <c r="C1293" t="s">
        <v>75</v>
      </c>
      <c r="D1293" t="s">
        <v>2509</v>
      </c>
      <c r="E1293" t="str">
        <f>RIGHT(Таблица2[[#This Row],[Дата рождения]],4)</f>
        <v>1996</v>
      </c>
      <c r="F1293">
        <v>21</v>
      </c>
      <c r="G1293" t="s">
        <v>229</v>
      </c>
      <c r="H1293">
        <v>61326233</v>
      </c>
    </row>
    <row r="1294" spans="1:8" x14ac:dyDescent="0.35">
      <c r="A1294">
        <v>1086</v>
      </c>
      <c r="B1294" t="s">
        <v>2510</v>
      </c>
      <c r="C1294" t="s">
        <v>75</v>
      </c>
      <c r="D1294" t="s">
        <v>2511</v>
      </c>
      <c r="E1294" t="str">
        <f>RIGHT(Таблица2[[#This Row],[Дата рождения]],4)</f>
        <v>1995</v>
      </c>
      <c r="F1294">
        <v>22</v>
      </c>
      <c r="G1294" t="s">
        <v>63</v>
      </c>
      <c r="H1294">
        <v>42765863</v>
      </c>
    </row>
    <row r="1295" spans="1:8" x14ac:dyDescent="0.35">
      <c r="A1295">
        <v>1143</v>
      </c>
      <c r="B1295" t="s">
        <v>2512</v>
      </c>
      <c r="C1295" t="s">
        <v>61</v>
      </c>
      <c r="D1295" t="s">
        <v>2513</v>
      </c>
      <c r="E1295" t="str">
        <f>RIGHT(Таблица2[[#This Row],[Дата рождения]],4)</f>
        <v>1973</v>
      </c>
      <c r="F1295">
        <v>44</v>
      </c>
      <c r="G1295" t="s">
        <v>63</v>
      </c>
      <c r="H1295">
        <v>37682382</v>
      </c>
    </row>
    <row r="1296" spans="1:8" x14ac:dyDescent="0.35">
      <c r="A1296">
        <v>1658</v>
      </c>
      <c r="B1296" t="s">
        <v>2514</v>
      </c>
      <c r="C1296" t="s">
        <v>61</v>
      </c>
      <c r="D1296" t="s">
        <v>2515</v>
      </c>
      <c r="E1296" t="str">
        <f>RIGHT(Таблица2[[#This Row],[Дата рождения]],4)</f>
        <v>1983</v>
      </c>
      <c r="F1296">
        <v>34</v>
      </c>
      <c r="G1296" t="s">
        <v>109</v>
      </c>
      <c r="H1296">
        <v>52013686</v>
      </c>
    </row>
    <row r="1297" spans="1:8" x14ac:dyDescent="0.35">
      <c r="A1297">
        <v>765</v>
      </c>
      <c r="B1297" t="s">
        <v>2516</v>
      </c>
      <c r="C1297" t="s">
        <v>61</v>
      </c>
      <c r="D1297" t="s">
        <v>2517</v>
      </c>
      <c r="E1297" t="str">
        <f>RIGHT(Таблица2[[#This Row],[Дата рождения]],4)</f>
        <v>1988</v>
      </c>
      <c r="F1297">
        <v>29</v>
      </c>
      <c r="G1297" t="s">
        <v>63</v>
      </c>
      <c r="H1297">
        <v>93083518</v>
      </c>
    </row>
    <row r="1298" spans="1:8" x14ac:dyDescent="0.35">
      <c r="A1298">
        <v>755</v>
      </c>
      <c r="B1298" t="s">
        <v>2518</v>
      </c>
      <c r="C1298" t="s">
        <v>61</v>
      </c>
      <c r="D1298" t="s">
        <v>2519</v>
      </c>
      <c r="E1298" t="str">
        <f>RIGHT(Таблица2[[#This Row],[Дата рождения]],4)</f>
        <v>1985</v>
      </c>
      <c r="F1298">
        <v>32</v>
      </c>
      <c r="G1298" t="s">
        <v>63</v>
      </c>
      <c r="H1298">
        <v>86792645</v>
      </c>
    </row>
    <row r="1299" spans="1:8" x14ac:dyDescent="0.35">
      <c r="A1299">
        <v>975</v>
      </c>
      <c r="B1299" t="s">
        <v>2520</v>
      </c>
      <c r="C1299" t="s">
        <v>75</v>
      </c>
      <c r="D1299" t="s">
        <v>2521</v>
      </c>
      <c r="E1299" t="str">
        <f>RIGHT(Таблица2[[#This Row],[Дата рождения]],4)</f>
        <v>1985</v>
      </c>
      <c r="F1299">
        <v>32</v>
      </c>
      <c r="G1299" t="s">
        <v>79</v>
      </c>
      <c r="H1299">
        <v>86542461</v>
      </c>
    </row>
    <row r="1300" spans="1:8" x14ac:dyDescent="0.35">
      <c r="A1300">
        <v>1735</v>
      </c>
      <c r="B1300" t="s">
        <v>1853</v>
      </c>
      <c r="C1300" t="s">
        <v>61</v>
      </c>
      <c r="D1300" t="s">
        <v>2522</v>
      </c>
      <c r="E1300" t="str">
        <f>RIGHT(Таблица2[[#This Row],[Дата рождения]],4)</f>
        <v>1990</v>
      </c>
      <c r="F1300">
        <v>27</v>
      </c>
      <c r="G1300" t="s">
        <v>63</v>
      </c>
      <c r="H1300">
        <v>10546916</v>
      </c>
    </row>
    <row r="1301" spans="1:8" x14ac:dyDescent="0.35">
      <c r="A1301">
        <v>355</v>
      </c>
      <c r="B1301" t="s">
        <v>2523</v>
      </c>
      <c r="C1301" t="s">
        <v>75</v>
      </c>
      <c r="D1301" t="s">
        <v>2524</v>
      </c>
      <c r="E1301" t="str">
        <f>RIGHT(Таблица2[[#This Row],[Дата рождения]],4)</f>
        <v>1993</v>
      </c>
      <c r="F1301">
        <v>25</v>
      </c>
      <c r="G1301" t="s">
        <v>98</v>
      </c>
      <c r="H1301">
        <v>41127609</v>
      </c>
    </row>
    <row r="1302" spans="1:8" x14ac:dyDescent="0.35">
      <c r="A1302">
        <v>925</v>
      </c>
      <c r="B1302" t="s">
        <v>2137</v>
      </c>
      <c r="C1302" t="s">
        <v>115</v>
      </c>
      <c r="D1302" t="s">
        <v>2138</v>
      </c>
      <c r="E1302" t="str">
        <f>RIGHT(Таблица2[[#This Row],[Дата рождения]],4)</f>
        <v>1994</v>
      </c>
      <c r="F1302">
        <v>23</v>
      </c>
      <c r="G1302" t="s">
        <v>493</v>
      </c>
      <c r="H1302">
        <v>73378304</v>
      </c>
    </row>
    <row r="1303" spans="1:8" x14ac:dyDescent="0.35">
      <c r="A1303">
        <v>1421</v>
      </c>
      <c r="B1303" t="s">
        <v>2525</v>
      </c>
      <c r="C1303" t="s">
        <v>61</v>
      </c>
      <c r="D1303" t="s">
        <v>1873</v>
      </c>
      <c r="E1303" t="str">
        <f>RIGHT(Таблица2[[#This Row],[Дата рождения]],4)</f>
        <v>1985</v>
      </c>
      <c r="F1303">
        <v>32</v>
      </c>
      <c r="G1303" t="s">
        <v>63</v>
      </c>
      <c r="H1303">
        <v>14068043</v>
      </c>
    </row>
    <row r="1304" spans="1:8" x14ac:dyDescent="0.35">
      <c r="A1304">
        <v>249</v>
      </c>
      <c r="B1304" t="s">
        <v>2526</v>
      </c>
      <c r="C1304" t="s">
        <v>61</v>
      </c>
      <c r="D1304" t="s">
        <v>2527</v>
      </c>
      <c r="E1304" t="str">
        <f>RIGHT(Таблица2[[#This Row],[Дата рождения]],4)</f>
        <v>1986</v>
      </c>
      <c r="F1304">
        <v>31</v>
      </c>
      <c r="G1304" t="s">
        <v>69</v>
      </c>
      <c r="H1304">
        <v>26238281</v>
      </c>
    </row>
    <row r="1305" spans="1:8" x14ac:dyDescent="0.35">
      <c r="A1305">
        <v>262</v>
      </c>
      <c r="B1305" t="s">
        <v>2528</v>
      </c>
      <c r="C1305" t="s">
        <v>75</v>
      </c>
      <c r="D1305" t="s">
        <v>707</v>
      </c>
      <c r="E1305" t="str">
        <f>RIGHT(Таблица2[[#This Row],[Дата рождения]],4)</f>
        <v>1992</v>
      </c>
      <c r="F1305">
        <v>25</v>
      </c>
      <c r="G1305" t="s">
        <v>63</v>
      </c>
      <c r="H1305">
        <v>91371902</v>
      </c>
    </row>
    <row r="1306" spans="1:8" x14ac:dyDescent="0.35">
      <c r="A1306">
        <v>980</v>
      </c>
      <c r="B1306" t="s">
        <v>2529</v>
      </c>
      <c r="C1306" t="s">
        <v>61</v>
      </c>
      <c r="D1306" t="s">
        <v>2530</v>
      </c>
      <c r="E1306" t="str">
        <f>RIGHT(Таблица2[[#This Row],[Дата рождения]],4)</f>
        <v>1993</v>
      </c>
      <c r="F1306">
        <v>24</v>
      </c>
      <c r="G1306" t="s">
        <v>63</v>
      </c>
      <c r="H1306">
        <v>93926640</v>
      </c>
    </row>
    <row r="1307" spans="1:8" x14ac:dyDescent="0.35">
      <c r="A1307">
        <v>425</v>
      </c>
      <c r="B1307" t="s">
        <v>2531</v>
      </c>
      <c r="C1307" t="s">
        <v>61</v>
      </c>
      <c r="D1307" t="s">
        <v>2532</v>
      </c>
      <c r="E1307" t="str">
        <f>RIGHT(Таблица2[[#This Row],[Дата рождения]],4)</f>
        <v>1990</v>
      </c>
      <c r="F1307">
        <v>27</v>
      </c>
      <c r="G1307" t="s">
        <v>69</v>
      </c>
      <c r="H1307">
        <v>15526053</v>
      </c>
    </row>
    <row r="1308" spans="1:8" x14ac:dyDescent="0.35">
      <c r="A1308">
        <v>1135</v>
      </c>
      <c r="B1308" t="s">
        <v>2533</v>
      </c>
      <c r="C1308" t="s">
        <v>75</v>
      </c>
      <c r="D1308" t="s">
        <v>2534</v>
      </c>
      <c r="E1308" t="str">
        <f>RIGHT(Таблица2[[#This Row],[Дата рождения]],4)</f>
        <v>1991</v>
      </c>
      <c r="F1308">
        <v>26</v>
      </c>
      <c r="G1308" t="s">
        <v>146</v>
      </c>
      <c r="H1308">
        <v>12088917</v>
      </c>
    </row>
    <row r="1309" spans="1:8" x14ac:dyDescent="0.35">
      <c r="A1309">
        <v>1455</v>
      </c>
      <c r="B1309" t="s">
        <v>2535</v>
      </c>
      <c r="C1309" t="s">
        <v>75</v>
      </c>
      <c r="D1309" t="s">
        <v>2536</v>
      </c>
      <c r="E1309" t="str">
        <f>RIGHT(Таблица2[[#This Row],[Дата рождения]],4)</f>
        <v>1990</v>
      </c>
      <c r="F1309">
        <v>27</v>
      </c>
      <c r="G1309" t="s">
        <v>63</v>
      </c>
      <c r="H1309">
        <v>76753542</v>
      </c>
    </row>
    <row r="1310" spans="1:8" x14ac:dyDescent="0.35">
      <c r="A1310">
        <v>1011</v>
      </c>
      <c r="B1310" t="s">
        <v>2537</v>
      </c>
      <c r="C1310" t="s">
        <v>75</v>
      </c>
      <c r="D1310" t="s">
        <v>2538</v>
      </c>
      <c r="E1310" t="str">
        <f>RIGHT(Таблица2[[#This Row],[Дата рождения]],4)</f>
        <v>1981</v>
      </c>
      <c r="F1310">
        <v>36</v>
      </c>
      <c r="G1310" t="s">
        <v>63</v>
      </c>
      <c r="H1310">
        <v>13833839</v>
      </c>
    </row>
    <row r="1311" spans="1:8" x14ac:dyDescent="0.35">
      <c r="A1311">
        <v>1757</v>
      </c>
      <c r="B1311" t="s">
        <v>2539</v>
      </c>
      <c r="C1311" t="s">
        <v>61</v>
      </c>
      <c r="D1311" t="s">
        <v>2540</v>
      </c>
      <c r="E1311" t="str">
        <f>RIGHT(Таблица2[[#This Row],[Дата рождения]],4)</f>
        <v>1989</v>
      </c>
      <c r="F1311">
        <v>28</v>
      </c>
      <c r="G1311" t="s">
        <v>63</v>
      </c>
      <c r="H1311">
        <v>41660517</v>
      </c>
    </row>
    <row r="1312" spans="1:8" x14ac:dyDescent="0.35">
      <c r="A1312">
        <v>548</v>
      </c>
      <c r="B1312" t="s">
        <v>2541</v>
      </c>
      <c r="C1312" t="s">
        <v>61</v>
      </c>
      <c r="D1312" t="s">
        <v>2542</v>
      </c>
      <c r="E1312" t="str">
        <f>RIGHT(Таблица2[[#This Row],[Дата рождения]],4)</f>
        <v>1990</v>
      </c>
      <c r="F1312">
        <v>27</v>
      </c>
      <c r="G1312" t="s">
        <v>63</v>
      </c>
      <c r="H1312">
        <v>75445091</v>
      </c>
    </row>
    <row r="1313" spans="1:8" x14ac:dyDescent="0.35">
      <c r="A1313">
        <v>173</v>
      </c>
      <c r="B1313" t="s">
        <v>2543</v>
      </c>
      <c r="C1313" t="s">
        <v>61</v>
      </c>
      <c r="D1313" t="s">
        <v>2544</v>
      </c>
      <c r="E1313" t="str">
        <f>RIGHT(Таблица2[[#This Row],[Дата рождения]],4)</f>
        <v>1998</v>
      </c>
      <c r="F1313">
        <v>19</v>
      </c>
      <c r="G1313" t="s">
        <v>63</v>
      </c>
      <c r="H1313">
        <v>98338314</v>
      </c>
    </row>
    <row r="1314" spans="1:8" x14ac:dyDescent="0.35">
      <c r="A1314">
        <v>1688</v>
      </c>
      <c r="B1314" t="s">
        <v>2545</v>
      </c>
      <c r="C1314" t="s">
        <v>61</v>
      </c>
      <c r="D1314" t="s">
        <v>2546</v>
      </c>
      <c r="E1314" t="str">
        <f>RIGHT(Таблица2[[#This Row],[Дата рождения]],4)</f>
        <v>1991</v>
      </c>
      <c r="F1314">
        <v>27</v>
      </c>
      <c r="G1314" t="s">
        <v>79</v>
      </c>
      <c r="H1314">
        <v>25032609</v>
      </c>
    </row>
    <row r="1315" spans="1:8" x14ac:dyDescent="0.35">
      <c r="A1315">
        <v>22</v>
      </c>
      <c r="B1315" t="s">
        <v>2547</v>
      </c>
      <c r="C1315" t="s">
        <v>115</v>
      </c>
      <c r="D1315" t="s">
        <v>2548</v>
      </c>
      <c r="E1315" t="str">
        <f>RIGHT(Таблица2[[#This Row],[Дата рождения]],4)</f>
        <v>1998</v>
      </c>
      <c r="F1315">
        <v>19</v>
      </c>
      <c r="G1315" t="s">
        <v>2549</v>
      </c>
      <c r="H1315">
        <v>98166954</v>
      </c>
    </row>
    <row r="1316" spans="1:8" x14ac:dyDescent="0.35">
      <c r="A1316">
        <v>1089</v>
      </c>
      <c r="B1316" t="s">
        <v>2550</v>
      </c>
      <c r="C1316" t="s">
        <v>75</v>
      </c>
      <c r="D1316" t="s">
        <v>2551</v>
      </c>
      <c r="E1316" t="str">
        <f>RIGHT(Таблица2[[#This Row],[Дата рождения]],4)</f>
        <v>1994</v>
      </c>
      <c r="F1316">
        <v>23</v>
      </c>
      <c r="G1316" t="s">
        <v>63</v>
      </c>
      <c r="H1316">
        <v>54329803</v>
      </c>
    </row>
    <row r="1317" spans="1:8" x14ac:dyDescent="0.35">
      <c r="A1317">
        <v>1781</v>
      </c>
      <c r="B1317" t="s">
        <v>2552</v>
      </c>
      <c r="C1317" t="s">
        <v>61</v>
      </c>
      <c r="D1317" t="s">
        <v>2553</v>
      </c>
      <c r="E1317" t="str">
        <f>RIGHT(Таблица2[[#This Row],[Дата рождения]],4)</f>
        <v>1996</v>
      </c>
      <c r="F1317">
        <v>21</v>
      </c>
      <c r="G1317" t="s">
        <v>63</v>
      </c>
      <c r="H1317">
        <v>83383413</v>
      </c>
    </row>
    <row r="1318" spans="1:8" x14ac:dyDescent="0.35">
      <c r="A1318">
        <v>207</v>
      </c>
      <c r="B1318" t="s">
        <v>2554</v>
      </c>
      <c r="C1318" t="s">
        <v>75</v>
      </c>
      <c r="D1318" t="s">
        <v>2555</v>
      </c>
      <c r="E1318" t="str">
        <f>RIGHT(Таблица2[[#This Row],[Дата рождения]],4)</f>
        <v>1999</v>
      </c>
      <c r="F1318">
        <v>19</v>
      </c>
      <c r="G1318" t="s">
        <v>63</v>
      </c>
      <c r="H1318">
        <v>26012362</v>
      </c>
    </row>
    <row r="1319" spans="1:8" x14ac:dyDescent="0.35">
      <c r="A1319">
        <v>1021</v>
      </c>
      <c r="B1319" t="s">
        <v>2556</v>
      </c>
      <c r="C1319" t="s">
        <v>61</v>
      </c>
      <c r="D1319" t="s">
        <v>857</v>
      </c>
      <c r="E1319" t="str">
        <f>RIGHT(Таблица2[[#This Row],[Дата рождения]],4)</f>
        <v>1972</v>
      </c>
      <c r="F1319">
        <v>45</v>
      </c>
      <c r="G1319" t="s">
        <v>66</v>
      </c>
      <c r="H1319">
        <v>79842969</v>
      </c>
    </row>
    <row r="1320" spans="1:8" x14ac:dyDescent="0.35">
      <c r="A1320">
        <v>756</v>
      </c>
      <c r="B1320" t="s">
        <v>2557</v>
      </c>
      <c r="C1320" t="s">
        <v>75</v>
      </c>
      <c r="D1320" t="s">
        <v>2558</v>
      </c>
      <c r="E1320" t="str">
        <f>RIGHT(Таблица2[[#This Row],[Дата рождения]],4)</f>
        <v>1988</v>
      </c>
      <c r="F1320">
        <v>29</v>
      </c>
      <c r="G1320" t="s">
        <v>63</v>
      </c>
      <c r="H1320">
        <v>74360108</v>
      </c>
    </row>
    <row r="1321" spans="1:8" x14ac:dyDescent="0.35">
      <c r="A1321">
        <v>282</v>
      </c>
      <c r="B1321" t="s">
        <v>2559</v>
      </c>
      <c r="C1321" t="s">
        <v>115</v>
      </c>
      <c r="D1321" t="s">
        <v>2560</v>
      </c>
      <c r="E1321" t="str">
        <f>RIGHT(Таблица2[[#This Row],[Дата рождения]],4)</f>
        <v>1997</v>
      </c>
      <c r="F1321">
        <v>20</v>
      </c>
      <c r="G1321" t="s">
        <v>63</v>
      </c>
      <c r="H1321">
        <v>30737687</v>
      </c>
    </row>
    <row r="1322" spans="1:8" x14ac:dyDescent="0.35">
      <c r="A1322">
        <v>316</v>
      </c>
      <c r="B1322" t="s">
        <v>2561</v>
      </c>
      <c r="C1322" t="s">
        <v>61</v>
      </c>
      <c r="D1322" t="s">
        <v>65</v>
      </c>
      <c r="E1322" t="str">
        <f>RIGHT(Таблица2[[#This Row],[Дата рождения]],4)</f>
        <v>1992</v>
      </c>
      <c r="F1322">
        <v>25</v>
      </c>
      <c r="G1322" t="s">
        <v>146</v>
      </c>
      <c r="H1322">
        <v>68599401</v>
      </c>
    </row>
    <row r="1323" spans="1:8" x14ac:dyDescent="0.35">
      <c r="A1323">
        <v>957</v>
      </c>
      <c r="B1323" t="s">
        <v>2562</v>
      </c>
      <c r="C1323" t="s">
        <v>75</v>
      </c>
      <c r="D1323" t="s">
        <v>2563</v>
      </c>
      <c r="E1323" t="str">
        <f>RIGHT(Таблица2[[#This Row],[Дата рождения]],4)</f>
        <v>1996</v>
      </c>
      <c r="F1323">
        <v>22</v>
      </c>
      <c r="G1323" t="s">
        <v>63</v>
      </c>
      <c r="H1323">
        <v>81680016</v>
      </c>
    </row>
    <row r="1324" spans="1:8" x14ac:dyDescent="0.35">
      <c r="A1324">
        <v>1609</v>
      </c>
      <c r="B1324" t="s">
        <v>2564</v>
      </c>
      <c r="C1324" t="s">
        <v>61</v>
      </c>
      <c r="D1324" t="s">
        <v>2500</v>
      </c>
      <c r="E1324" t="str">
        <f>RIGHT(Таблица2[[#This Row],[Дата рождения]],4)</f>
        <v>1991</v>
      </c>
      <c r="F1324">
        <v>26</v>
      </c>
      <c r="G1324" t="s">
        <v>63</v>
      </c>
      <c r="H1324">
        <v>45379250</v>
      </c>
    </row>
    <row r="1325" spans="1:8" x14ac:dyDescent="0.35">
      <c r="A1325">
        <v>162</v>
      </c>
      <c r="B1325" t="s">
        <v>2565</v>
      </c>
      <c r="C1325" t="s">
        <v>61</v>
      </c>
      <c r="D1325" t="s">
        <v>2566</v>
      </c>
      <c r="E1325" t="str">
        <f>RIGHT(Таблица2[[#This Row],[Дата рождения]],4)</f>
        <v>1993</v>
      </c>
      <c r="F1325">
        <v>24</v>
      </c>
      <c r="G1325" t="s">
        <v>98</v>
      </c>
      <c r="H1325">
        <v>63715281</v>
      </c>
    </row>
    <row r="1326" spans="1:8" x14ac:dyDescent="0.35">
      <c r="A1326">
        <v>593</v>
      </c>
      <c r="B1326" t="s">
        <v>2567</v>
      </c>
      <c r="C1326" t="s">
        <v>61</v>
      </c>
      <c r="D1326" t="s">
        <v>2568</v>
      </c>
      <c r="E1326" t="str">
        <f>RIGHT(Таблица2[[#This Row],[Дата рождения]],4)</f>
        <v>1990</v>
      </c>
      <c r="F1326">
        <v>27</v>
      </c>
      <c r="G1326" t="s">
        <v>63</v>
      </c>
      <c r="H1326">
        <v>98733956</v>
      </c>
    </row>
    <row r="1327" spans="1:8" x14ac:dyDescent="0.35">
      <c r="A1327">
        <v>65</v>
      </c>
      <c r="B1327" t="s">
        <v>2569</v>
      </c>
      <c r="C1327" t="s">
        <v>115</v>
      </c>
      <c r="D1327" t="s">
        <v>566</v>
      </c>
      <c r="E1327" t="str">
        <f>RIGHT(Таблица2[[#This Row],[Дата рождения]],4)</f>
        <v>1984</v>
      </c>
      <c r="F1327">
        <v>33</v>
      </c>
      <c r="G1327" t="s">
        <v>63</v>
      </c>
      <c r="H1327">
        <v>59103742</v>
      </c>
    </row>
    <row r="1328" spans="1:8" x14ac:dyDescent="0.35">
      <c r="A1328">
        <v>626</v>
      </c>
      <c r="B1328" t="s">
        <v>2570</v>
      </c>
      <c r="C1328" t="s">
        <v>61</v>
      </c>
      <c r="D1328" t="s">
        <v>2571</v>
      </c>
      <c r="E1328" t="str">
        <f>RIGHT(Таблица2[[#This Row],[Дата рождения]],4)</f>
        <v>1982</v>
      </c>
      <c r="F1328">
        <v>35</v>
      </c>
      <c r="G1328" t="s">
        <v>63</v>
      </c>
      <c r="H1328">
        <v>84528711</v>
      </c>
    </row>
    <row r="1329" spans="1:8" x14ac:dyDescent="0.35">
      <c r="A1329">
        <v>147</v>
      </c>
      <c r="B1329" t="s">
        <v>2572</v>
      </c>
      <c r="C1329" t="s">
        <v>75</v>
      </c>
      <c r="D1329" t="s">
        <v>2573</v>
      </c>
      <c r="E1329" t="str">
        <f>RIGHT(Таблица2[[#This Row],[Дата рождения]],4)</f>
        <v>1987</v>
      </c>
      <c r="F1329">
        <v>31</v>
      </c>
      <c r="G1329" t="s">
        <v>98</v>
      </c>
      <c r="H1329">
        <v>49200167</v>
      </c>
    </row>
    <row r="1330" spans="1:8" x14ac:dyDescent="0.35">
      <c r="A1330">
        <v>443</v>
      </c>
      <c r="B1330" t="s">
        <v>2574</v>
      </c>
      <c r="C1330" t="s">
        <v>61</v>
      </c>
      <c r="D1330" t="s">
        <v>2575</v>
      </c>
      <c r="E1330" t="str">
        <f>RIGHT(Таблица2[[#This Row],[Дата рождения]],4)</f>
        <v>1982</v>
      </c>
      <c r="F1330">
        <v>35</v>
      </c>
      <c r="G1330" t="s">
        <v>98</v>
      </c>
      <c r="H1330">
        <v>51571280</v>
      </c>
    </row>
    <row r="1331" spans="1:8" x14ac:dyDescent="0.35">
      <c r="A1331">
        <v>1595</v>
      </c>
      <c r="B1331" t="s">
        <v>2576</v>
      </c>
      <c r="C1331" t="s">
        <v>115</v>
      </c>
      <c r="D1331" t="s">
        <v>2577</v>
      </c>
      <c r="E1331" t="str">
        <f>RIGHT(Таблица2[[#This Row],[Дата рождения]],4)</f>
        <v>1975</v>
      </c>
      <c r="F1331">
        <v>42</v>
      </c>
      <c r="G1331" t="s">
        <v>89</v>
      </c>
      <c r="H1331">
        <v>3993254</v>
      </c>
    </row>
    <row r="1332" spans="1:8" x14ac:dyDescent="0.35">
      <c r="A1332">
        <v>1527</v>
      </c>
      <c r="B1332" t="s">
        <v>1455</v>
      </c>
      <c r="C1332" t="s">
        <v>61</v>
      </c>
      <c r="D1332" t="s">
        <v>2578</v>
      </c>
      <c r="E1332" t="str">
        <f>RIGHT(Таблица2[[#This Row],[Дата рождения]],4)</f>
        <v>1987</v>
      </c>
      <c r="F1332">
        <v>30</v>
      </c>
      <c r="G1332" t="s">
        <v>66</v>
      </c>
      <c r="H1332">
        <v>6480851</v>
      </c>
    </row>
    <row r="1333" spans="1:8" x14ac:dyDescent="0.35">
      <c r="A1333">
        <v>699</v>
      </c>
      <c r="B1333" t="s">
        <v>2579</v>
      </c>
      <c r="C1333" t="s">
        <v>61</v>
      </c>
      <c r="D1333" t="s">
        <v>2580</v>
      </c>
      <c r="E1333" t="str">
        <f>RIGHT(Таблица2[[#This Row],[Дата рождения]],4)</f>
        <v>1979</v>
      </c>
      <c r="F1333">
        <v>38</v>
      </c>
      <c r="G1333" t="s">
        <v>109</v>
      </c>
      <c r="H1333">
        <v>75309702</v>
      </c>
    </row>
    <row r="1334" spans="1:8" x14ac:dyDescent="0.35">
      <c r="A1334">
        <v>379</v>
      </c>
      <c r="B1334" t="s">
        <v>2581</v>
      </c>
      <c r="C1334" t="s">
        <v>61</v>
      </c>
      <c r="D1334" t="s">
        <v>2582</v>
      </c>
      <c r="E1334" t="str">
        <f>RIGHT(Таблица2[[#This Row],[Дата рождения]],4)</f>
        <v>1994</v>
      </c>
      <c r="F1334">
        <v>23</v>
      </c>
      <c r="G1334" t="s">
        <v>63</v>
      </c>
      <c r="H1334">
        <v>23261858</v>
      </c>
    </row>
    <row r="1335" spans="1:8" x14ac:dyDescent="0.35">
      <c r="A1335">
        <v>275</v>
      </c>
      <c r="B1335" t="s">
        <v>2583</v>
      </c>
      <c r="C1335" t="s">
        <v>61</v>
      </c>
      <c r="D1335" t="s">
        <v>1522</v>
      </c>
      <c r="E1335" t="str">
        <f>RIGHT(Таблица2[[#This Row],[Дата рождения]],4)</f>
        <v>1991</v>
      </c>
      <c r="F1335">
        <v>26</v>
      </c>
      <c r="G1335" t="s">
        <v>63</v>
      </c>
      <c r="H1335">
        <v>4555698</v>
      </c>
    </row>
    <row r="1336" spans="1:8" x14ac:dyDescent="0.35">
      <c r="A1336">
        <v>298</v>
      </c>
      <c r="B1336" t="s">
        <v>2584</v>
      </c>
      <c r="C1336" t="s">
        <v>61</v>
      </c>
      <c r="D1336" t="s">
        <v>2585</v>
      </c>
      <c r="E1336" t="str">
        <f>RIGHT(Таблица2[[#This Row],[Дата рождения]],4)</f>
        <v>1997</v>
      </c>
      <c r="F1336">
        <v>20</v>
      </c>
      <c r="G1336" t="s">
        <v>69</v>
      </c>
      <c r="H1336">
        <v>59338516</v>
      </c>
    </row>
    <row r="1337" spans="1:8" x14ac:dyDescent="0.35">
      <c r="A1337">
        <v>1724</v>
      </c>
      <c r="B1337" t="s">
        <v>2586</v>
      </c>
      <c r="C1337" t="s">
        <v>61</v>
      </c>
      <c r="D1337" t="s">
        <v>2587</v>
      </c>
      <c r="E1337" t="str">
        <f>RIGHT(Таблица2[[#This Row],[Дата рождения]],4)</f>
        <v>1993</v>
      </c>
      <c r="F1337">
        <v>24</v>
      </c>
      <c r="G1337" t="s">
        <v>63</v>
      </c>
      <c r="H1337">
        <v>66729449</v>
      </c>
    </row>
    <row r="1338" spans="1:8" x14ac:dyDescent="0.35">
      <c r="A1338">
        <v>1081</v>
      </c>
      <c r="B1338" t="s">
        <v>2588</v>
      </c>
      <c r="C1338" t="s">
        <v>61</v>
      </c>
      <c r="D1338" t="s">
        <v>2589</v>
      </c>
      <c r="E1338" t="str">
        <f>RIGHT(Таблица2[[#This Row],[Дата рождения]],4)</f>
        <v>1985</v>
      </c>
      <c r="F1338">
        <v>32</v>
      </c>
      <c r="G1338" t="s">
        <v>63</v>
      </c>
      <c r="H1338">
        <v>7502456</v>
      </c>
    </row>
    <row r="1339" spans="1:8" x14ac:dyDescent="0.35">
      <c r="A1339">
        <v>439</v>
      </c>
      <c r="B1339" t="s">
        <v>2590</v>
      </c>
      <c r="C1339" t="s">
        <v>75</v>
      </c>
      <c r="D1339" t="s">
        <v>2591</v>
      </c>
      <c r="E1339" t="str">
        <f>RIGHT(Таблица2[[#This Row],[Дата рождения]],4)</f>
        <v>1984</v>
      </c>
      <c r="F1339">
        <v>33</v>
      </c>
      <c r="G1339" t="s">
        <v>63</v>
      </c>
      <c r="H1339">
        <v>67252705</v>
      </c>
    </row>
    <row r="1340" spans="1:8" x14ac:dyDescent="0.35">
      <c r="A1340">
        <v>1051</v>
      </c>
      <c r="B1340" t="s">
        <v>2592</v>
      </c>
      <c r="C1340" t="s">
        <v>61</v>
      </c>
      <c r="D1340" t="s">
        <v>2593</v>
      </c>
      <c r="E1340" t="str">
        <f>RIGHT(Таблица2[[#This Row],[Дата рождения]],4)</f>
        <v>1991</v>
      </c>
      <c r="F1340">
        <v>26</v>
      </c>
      <c r="G1340" t="s">
        <v>89</v>
      </c>
      <c r="H1340">
        <v>49108607</v>
      </c>
    </row>
    <row r="1341" spans="1:8" x14ac:dyDescent="0.35">
      <c r="A1341">
        <v>1105</v>
      </c>
      <c r="B1341" t="s">
        <v>2594</v>
      </c>
      <c r="C1341" t="s">
        <v>61</v>
      </c>
      <c r="D1341" t="s">
        <v>2595</v>
      </c>
      <c r="E1341" t="str">
        <f>RIGHT(Таблица2[[#This Row],[Дата рождения]],4)</f>
        <v>1980</v>
      </c>
      <c r="F1341">
        <v>37</v>
      </c>
      <c r="G1341" t="s">
        <v>89</v>
      </c>
      <c r="H1341">
        <v>65167677</v>
      </c>
    </row>
    <row r="1342" spans="1:8" x14ac:dyDescent="0.35">
      <c r="A1342">
        <v>146</v>
      </c>
      <c r="B1342" t="s">
        <v>2596</v>
      </c>
      <c r="C1342" t="s">
        <v>61</v>
      </c>
      <c r="D1342" t="s">
        <v>2597</v>
      </c>
      <c r="E1342" t="str">
        <f>RIGHT(Таблица2[[#This Row],[Дата рождения]],4)</f>
        <v>1994</v>
      </c>
      <c r="F1342">
        <v>23</v>
      </c>
      <c r="G1342" t="s">
        <v>63</v>
      </c>
      <c r="H1342">
        <v>72317178</v>
      </c>
    </row>
    <row r="1343" spans="1:8" x14ac:dyDescent="0.35">
      <c r="A1343">
        <v>1711</v>
      </c>
      <c r="B1343" t="s">
        <v>2598</v>
      </c>
      <c r="C1343" t="s">
        <v>75</v>
      </c>
      <c r="D1343" t="s">
        <v>1940</v>
      </c>
      <c r="E1343" t="str">
        <f>RIGHT(Таблица2[[#This Row],[Дата рождения]],4)</f>
        <v>1994</v>
      </c>
      <c r="F1343">
        <v>23</v>
      </c>
      <c r="G1343" t="s">
        <v>63</v>
      </c>
      <c r="H1343">
        <v>49788686</v>
      </c>
    </row>
    <row r="1344" spans="1:8" x14ac:dyDescent="0.35">
      <c r="A1344">
        <v>1573</v>
      </c>
      <c r="B1344" t="s">
        <v>2599</v>
      </c>
      <c r="C1344" t="s">
        <v>61</v>
      </c>
      <c r="D1344" t="s">
        <v>2600</v>
      </c>
      <c r="E1344" t="str">
        <f>RIGHT(Таблица2[[#This Row],[Дата рождения]],4)</f>
        <v>1995</v>
      </c>
      <c r="F1344">
        <v>22</v>
      </c>
      <c r="G1344" t="s">
        <v>63</v>
      </c>
      <c r="H1344">
        <v>72142959</v>
      </c>
    </row>
    <row r="1345" spans="1:8" x14ac:dyDescent="0.35">
      <c r="A1345">
        <v>24</v>
      </c>
      <c r="B1345" t="s">
        <v>2601</v>
      </c>
      <c r="C1345" t="s">
        <v>61</v>
      </c>
      <c r="D1345" t="s">
        <v>2602</v>
      </c>
      <c r="E1345" t="str">
        <f>RIGHT(Таблица2[[#This Row],[Дата рождения]],4)</f>
        <v>1997</v>
      </c>
      <c r="F1345">
        <v>20</v>
      </c>
      <c r="G1345" t="s">
        <v>66</v>
      </c>
      <c r="H1345">
        <v>36636648</v>
      </c>
    </row>
    <row r="1346" spans="1:8" x14ac:dyDescent="0.35">
      <c r="A1346">
        <v>1548</v>
      </c>
      <c r="B1346" t="s">
        <v>2603</v>
      </c>
      <c r="C1346" t="s">
        <v>61</v>
      </c>
      <c r="D1346" t="s">
        <v>2604</v>
      </c>
      <c r="E1346" t="str">
        <f>RIGHT(Таблица2[[#This Row],[Дата рождения]],4)</f>
        <v>1997</v>
      </c>
      <c r="F1346">
        <v>20</v>
      </c>
      <c r="G1346" t="s">
        <v>63</v>
      </c>
      <c r="H1346">
        <v>73946166</v>
      </c>
    </row>
    <row r="1347" spans="1:8" x14ac:dyDescent="0.35">
      <c r="A1347">
        <v>716</v>
      </c>
      <c r="B1347" t="s">
        <v>2605</v>
      </c>
      <c r="C1347" t="s">
        <v>75</v>
      </c>
      <c r="D1347" t="s">
        <v>2606</v>
      </c>
      <c r="E1347" t="str">
        <f>RIGHT(Таблица2[[#This Row],[Дата рождения]],4)</f>
        <v>1991</v>
      </c>
      <c r="F1347">
        <v>26</v>
      </c>
      <c r="G1347" t="s">
        <v>63</v>
      </c>
      <c r="H1347">
        <v>93318415</v>
      </c>
    </row>
    <row r="1348" spans="1:8" x14ac:dyDescent="0.35">
      <c r="A1348">
        <v>204</v>
      </c>
      <c r="B1348" t="s">
        <v>2607</v>
      </c>
      <c r="C1348" t="s">
        <v>115</v>
      </c>
      <c r="D1348" t="s">
        <v>2608</v>
      </c>
      <c r="E1348" t="str">
        <f>RIGHT(Таблица2[[#This Row],[Дата рождения]],4)</f>
        <v>1992</v>
      </c>
      <c r="F1348">
        <v>25</v>
      </c>
      <c r="G1348" t="s">
        <v>493</v>
      </c>
      <c r="H1348">
        <v>2961562</v>
      </c>
    </row>
    <row r="1349" spans="1:8" x14ac:dyDescent="0.35">
      <c r="A1349">
        <v>549</v>
      </c>
      <c r="B1349" t="s">
        <v>2609</v>
      </c>
      <c r="C1349" t="s">
        <v>61</v>
      </c>
      <c r="D1349" t="s">
        <v>2610</v>
      </c>
      <c r="E1349" t="str">
        <f>RIGHT(Таблица2[[#This Row],[Дата рождения]],4)</f>
        <v>1982</v>
      </c>
      <c r="F1349">
        <v>35</v>
      </c>
      <c r="G1349" t="s">
        <v>63</v>
      </c>
      <c r="H1349">
        <v>96379641</v>
      </c>
    </row>
    <row r="1350" spans="1:8" x14ac:dyDescent="0.35">
      <c r="A1350">
        <v>868</v>
      </c>
      <c r="B1350" t="s">
        <v>2611</v>
      </c>
      <c r="C1350" t="s">
        <v>115</v>
      </c>
      <c r="D1350" t="s">
        <v>2612</v>
      </c>
      <c r="E1350" t="str">
        <f>RIGHT(Таблица2[[#This Row],[Дата рождения]],4)</f>
        <v>1964</v>
      </c>
      <c r="F1350">
        <v>53</v>
      </c>
      <c r="G1350" t="s">
        <v>63</v>
      </c>
      <c r="H1350">
        <v>50458553</v>
      </c>
    </row>
    <row r="1351" spans="1:8" x14ac:dyDescent="0.35">
      <c r="A1351">
        <v>708</v>
      </c>
      <c r="B1351" t="s">
        <v>2613</v>
      </c>
      <c r="C1351" t="s">
        <v>75</v>
      </c>
      <c r="D1351" t="s">
        <v>2614</v>
      </c>
      <c r="E1351" t="str">
        <f>RIGHT(Таблица2[[#This Row],[Дата рождения]],4)</f>
        <v>1998</v>
      </c>
      <c r="F1351">
        <v>19</v>
      </c>
      <c r="G1351" t="s">
        <v>63</v>
      </c>
      <c r="H1351">
        <v>61269641</v>
      </c>
    </row>
    <row r="1352" spans="1:8" x14ac:dyDescent="0.35">
      <c r="A1352">
        <v>823</v>
      </c>
      <c r="B1352" t="s">
        <v>2615</v>
      </c>
      <c r="C1352" t="s">
        <v>61</v>
      </c>
      <c r="D1352" t="s">
        <v>2616</v>
      </c>
      <c r="E1352" t="str">
        <f>RIGHT(Таблица2[[#This Row],[Дата рождения]],4)</f>
        <v>1987</v>
      </c>
      <c r="F1352">
        <v>30</v>
      </c>
      <c r="G1352" t="s">
        <v>79</v>
      </c>
      <c r="H1352">
        <v>63358107</v>
      </c>
    </row>
    <row r="1353" spans="1:8" x14ac:dyDescent="0.35">
      <c r="A1353">
        <v>241</v>
      </c>
      <c r="B1353" t="s">
        <v>2617</v>
      </c>
      <c r="C1353" t="s">
        <v>75</v>
      </c>
      <c r="D1353" t="s">
        <v>2618</v>
      </c>
      <c r="E1353" t="str">
        <f>RIGHT(Таблица2[[#This Row],[Дата рождения]],4)</f>
        <v>1988</v>
      </c>
      <c r="F1353">
        <v>29</v>
      </c>
      <c r="G1353" t="s">
        <v>63</v>
      </c>
      <c r="H1353">
        <v>79443170</v>
      </c>
    </row>
    <row r="1354" spans="1:8" x14ac:dyDescent="0.35">
      <c r="A1354">
        <v>901</v>
      </c>
      <c r="B1354" t="s">
        <v>2619</v>
      </c>
      <c r="C1354" t="s">
        <v>61</v>
      </c>
      <c r="D1354" t="s">
        <v>2620</v>
      </c>
      <c r="E1354" t="str">
        <f>RIGHT(Таблица2[[#This Row],[Дата рождения]],4)</f>
        <v>1994</v>
      </c>
      <c r="F1354">
        <v>23</v>
      </c>
      <c r="G1354" t="s">
        <v>109</v>
      </c>
      <c r="H1354">
        <v>17861270</v>
      </c>
    </row>
    <row r="1355" spans="1:8" x14ac:dyDescent="0.35">
      <c r="A1355">
        <v>739</v>
      </c>
      <c r="B1355" t="s">
        <v>2621</v>
      </c>
      <c r="C1355" t="s">
        <v>75</v>
      </c>
      <c r="D1355" t="s">
        <v>2622</v>
      </c>
      <c r="E1355" t="str">
        <f>RIGHT(Таблица2[[#This Row],[Дата рождения]],4)</f>
        <v>1985</v>
      </c>
      <c r="F1355">
        <v>32</v>
      </c>
      <c r="G1355" t="s">
        <v>89</v>
      </c>
      <c r="H1355">
        <v>90193921</v>
      </c>
    </row>
    <row r="1356" spans="1:8" x14ac:dyDescent="0.35">
      <c r="A1356">
        <v>565</v>
      </c>
      <c r="B1356" t="s">
        <v>2623</v>
      </c>
      <c r="C1356" t="s">
        <v>115</v>
      </c>
      <c r="D1356" t="s">
        <v>2624</v>
      </c>
      <c r="E1356" t="str">
        <f>RIGHT(Таблица2[[#This Row],[Дата рождения]],4)</f>
        <v>1993</v>
      </c>
      <c r="F1356">
        <v>24</v>
      </c>
      <c r="G1356" t="s">
        <v>609</v>
      </c>
      <c r="H1356">
        <v>72537632</v>
      </c>
    </row>
    <row r="1357" spans="1:8" x14ac:dyDescent="0.35">
      <c r="A1357">
        <v>869</v>
      </c>
      <c r="B1357" t="s">
        <v>2625</v>
      </c>
      <c r="C1357" t="s">
        <v>61</v>
      </c>
      <c r="D1357" t="s">
        <v>2626</v>
      </c>
      <c r="E1357" t="str">
        <f>RIGHT(Таблица2[[#This Row],[Дата рождения]],4)</f>
        <v>1995</v>
      </c>
      <c r="F1357">
        <v>23</v>
      </c>
      <c r="G1357" t="s">
        <v>63</v>
      </c>
      <c r="H1357">
        <v>28297504</v>
      </c>
    </row>
    <row r="1358" spans="1:8" x14ac:dyDescent="0.35">
      <c r="A1358">
        <v>974</v>
      </c>
      <c r="B1358" t="s">
        <v>2627</v>
      </c>
      <c r="C1358" t="s">
        <v>61</v>
      </c>
      <c r="D1358" t="s">
        <v>2628</v>
      </c>
      <c r="E1358" t="str">
        <f>RIGHT(Таблица2[[#This Row],[Дата рождения]],4)</f>
        <v>1992</v>
      </c>
      <c r="F1358">
        <v>25</v>
      </c>
      <c r="G1358" t="s">
        <v>63</v>
      </c>
      <c r="H1358">
        <v>69343239</v>
      </c>
    </row>
    <row r="1359" spans="1:8" x14ac:dyDescent="0.35">
      <c r="A1359">
        <v>228</v>
      </c>
      <c r="B1359" t="s">
        <v>2629</v>
      </c>
      <c r="C1359" t="s">
        <v>61</v>
      </c>
      <c r="D1359" t="s">
        <v>2630</v>
      </c>
      <c r="E1359" t="str">
        <f>RIGHT(Таблица2[[#This Row],[Дата рождения]],4)</f>
        <v>1987</v>
      </c>
      <c r="F1359">
        <v>30</v>
      </c>
      <c r="G1359" t="s">
        <v>493</v>
      </c>
      <c r="H1359">
        <v>49695527</v>
      </c>
    </row>
    <row r="1360" spans="1:8" x14ac:dyDescent="0.35">
      <c r="A1360">
        <v>299</v>
      </c>
      <c r="B1360" t="s">
        <v>2631</v>
      </c>
      <c r="C1360" t="s">
        <v>75</v>
      </c>
      <c r="D1360" t="s">
        <v>2632</v>
      </c>
      <c r="E1360" t="str">
        <f>RIGHT(Таблица2[[#This Row],[Дата рождения]],4)</f>
        <v>1997</v>
      </c>
      <c r="F1360">
        <v>20</v>
      </c>
      <c r="G1360" t="s">
        <v>63</v>
      </c>
      <c r="H1360">
        <v>76241856</v>
      </c>
    </row>
    <row r="1361" spans="1:8" x14ac:dyDescent="0.35">
      <c r="A1361">
        <v>1501</v>
      </c>
      <c r="B1361" t="s">
        <v>2633</v>
      </c>
      <c r="C1361" t="s">
        <v>61</v>
      </c>
      <c r="D1361" t="s">
        <v>2634</v>
      </c>
      <c r="E1361" t="str">
        <f>RIGHT(Таблица2[[#This Row],[Дата рождения]],4)</f>
        <v>1982</v>
      </c>
      <c r="F1361">
        <v>35</v>
      </c>
      <c r="G1361" t="s">
        <v>69</v>
      </c>
      <c r="H1361">
        <v>75185337</v>
      </c>
    </row>
    <row r="1362" spans="1:8" x14ac:dyDescent="0.35">
      <c r="A1362">
        <v>24</v>
      </c>
      <c r="B1362" t="s">
        <v>2635</v>
      </c>
      <c r="C1362" t="s">
        <v>61</v>
      </c>
      <c r="D1362" t="s">
        <v>2636</v>
      </c>
      <c r="E1362" t="str">
        <f>RIGHT(Таблица2[[#This Row],[Дата рождения]],4)</f>
        <v>1990</v>
      </c>
      <c r="F1362">
        <v>27</v>
      </c>
      <c r="G1362" t="s">
        <v>229</v>
      </c>
      <c r="H1362">
        <v>96192362</v>
      </c>
    </row>
    <row r="1363" spans="1:8" x14ac:dyDescent="0.35">
      <c r="A1363">
        <v>1052</v>
      </c>
      <c r="B1363" t="s">
        <v>2592</v>
      </c>
      <c r="C1363" t="s">
        <v>61</v>
      </c>
      <c r="D1363" t="s">
        <v>2593</v>
      </c>
      <c r="E1363" t="str">
        <f>RIGHT(Таблица2[[#This Row],[Дата рождения]],4)</f>
        <v>1991</v>
      </c>
      <c r="F1363">
        <v>26</v>
      </c>
      <c r="G1363" t="s">
        <v>89</v>
      </c>
      <c r="H1363">
        <v>58476281</v>
      </c>
    </row>
    <row r="1364" spans="1:8" x14ac:dyDescent="0.35">
      <c r="A1364">
        <v>1667</v>
      </c>
      <c r="B1364" t="s">
        <v>2637</v>
      </c>
      <c r="C1364" t="s">
        <v>61</v>
      </c>
      <c r="D1364" t="s">
        <v>254</v>
      </c>
      <c r="E1364" t="str">
        <f>RIGHT(Таблица2[[#This Row],[Дата рождения]],4)</f>
        <v>1990</v>
      </c>
      <c r="F1364">
        <v>27</v>
      </c>
      <c r="G1364" t="s">
        <v>63</v>
      </c>
      <c r="H1364">
        <v>84255801</v>
      </c>
    </row>
    <row r="1365" spans="1:8" x14ac:dyDescent="0.35">
      <c r="A1365">
        <v>1169</v>
      </c>
      <c r="B1365" t="s">
        <v>2638</v>
      </c>
      <c r="C1365" t="s">
        <v>61</v>
      </c>
      <c r="D1365" t="s">
        <v>798</v>
      </c>
      <c r="E1365" t="str">
        <f>RIGHT(Таблица2[[#This Row],[Дата рождения]],4)</f>
        <v>1997</v>
      </c>
      <c r="F1365">
        <v>20</v>
      </c>
      <c r="G1365" t="s">
        <v>63</v>
      </c>
      <c r="H1365">
        <v>76720479</v>
      </c>
    </row>
    <row r="1366" spans="1:8" x14ac:dyDescent="0.35">
      <c r="A1366">
        <v>1050</v>
      </c>
      <c r="B1366" t="s">
        <v>2639</v>
      </c>
      <c r="C1366" t="s">
        <v>75</v>
      </c>
      <c r="D1366" t="s">
        <v>2640</v>
      </c>
      <c r="E1366" t="str">
        <f>RIGHT(Таблица2[[#This Row],[Дата рождения]],4)</f>
        <v>1997</v>
      </c>
      <c r="F1366">
        <v>20</v>
      </c>
      <c r="G1366" t="s">
        <v>63</v>
      </c>
      <c r="H1366">
        <v>95769759</v>
      </c>
    </row>
    <row r="1367" spans="1:8" x14ac:dyDescent="0.35">
      <c r="A1367">
        <v>45</v>
      </c>
      <c r="B1367" t="s">
        <v>2641</v>
      </c>
      <c r="C1367" t="s">
        <v>75</v>
      </c>
      <c r="D1367" t="s">
        <v>2642</v>
      </c>
      <c r="E1367" t="str">
        <f>RIGHT(Таблица2[[#This Row],[Дата рождения]],4)</f>
        <v>1991</v>
      </c>
      <c r="F1367">
        <v>26</v>
      </c>
      <c r="G1367" t="s">
        <v>79</v>
      </c>
      <c r="H1367">
        <v>91636470</v>
      </c>
    </row>
    <row r="1368" spans="1:8" x14ac:dyDescent="0.35">
      <c r="A1368">
        <v>1146</v>
      </c>
      <c r="B1368" t="s">
        <v>2643</v>
      </c>
      <c r="C1368" t="s">
        <v>61</v>
      </c>
      <c r="D1368" t="s">
        <v>2644</v>
      </c>
      <c r="E1368" t="str">
        <f>RIGHT(Таблица2[[#This Row],[Дата рождения]],4)</f>
        <v>1985</v>
      </c>
      <c r="F1368">
        <v>32</v>
      </c>
      <c r="G1368" t="s">
        <v>63</v>
      </c>
      <c r="H1368">
        <v>92982720</v>
      </c>
    </row>
    <row r="1369" spans="1:8" x14ac:dyDescent="0.35">
      <c r="A1369">
        <v>331</v>
      </c>
      <c r="B1369" t="s">
        <v>2645</v>
      </c>
      <c r="C1369" t="s">
        <v>75</v>
      </c>
      <c r="D1369" t="s">
        <v>2646</v>
      </c>
      <c r="E1369" t="str">
        <f>RIGHT(Таблица2[[#This Row],[Дата рождения]],4)</f>
        <v>1977</v>
      </c>
      <c r="F1369">
        <v>40</v>
      </c>
      <c r="G1369" t="s">
        <v>63</v>
      </c>
      <c r="H1369">
        <v>66456291</v>
      </c>
    </row>
    <row r="1370" spans="1:8" x14ac:dyDescent="0.35">
      <c r="A1370">
        <v>1691</v>
      </c>
      <c r="B1370" t="s">
        <v>2647</v>
      </c>
      <c r="C1370" t="s">
        <v>75</v>
      </c>
      <c r="D1370" t="s">
        <v>2648</v>
      </c>
      <c r="E1370" t="str">
        <f>RIGHT(Таблица2[[#This Row],[Дата рождения]],4)</f>
        <v>1981</v>
      </c>
      <c r="F1370">
        <v>36</v>
      </c>
      <c r="G1370" t="s">
        <v>146</v>
      </c>
      <c r="H1370">
        <v>35773023</v>
      </c>
    </row>
    <row r="1371" spans="1:8" x14ac:dyDescent="0.35">
      <c r="A1371">
        <v>1000</v>
      </c>
      <c r="B1371" t="s">
        <v>2649</v>
      </c>
      <c r="C1371" t="s">
        <v>61</v>
      </c>
      <c r="D1371" t="s">
        <v>2650</v>
      </c>
      <c r="E1371" t="str">
        <f>RIGHT(Таблица2[[#This Row],[Дата рождения]],4)</f>
        <v>1985</v>
      </c>
      <c r="F1371">
        <v>32</v>
      </c>
      <c r="G1371" t="s">
        <v>63</v>
      </c>
      <c r="H1371">
        <v>16919527</v>
      </c>
    </row>
    <row r="1372" spans="1:8" x14ac:dyDescent="0.35">
      <c r="A1372">
        <v>18</v>
      </c>
      <c r="B1372" t="s">
        <v>2651</v>
      </c>
      <c r="C1372" t="s">
        <v>75</v>
      </c>
      <c r="D1372" t="s">
        <v>1716</v>
      </c>
      <c r="E1372" t="str">
        <f>RIGHT(Таблица2[[#This Row],[Дата рождения]],4)</f>
        <v>1994</v>
      </c>
      <c r="F1372">
        <v>23</v>
      </c>
      <c r="G1372" t="s">
        <v>63</v>
      </c>
      <c r="H1372">
        <v>505645</v>
      </c>
    </row>
    <row r="1373" spans="1:8" x14ac:dyDescent="0.35">
      <c r="A1373">
        <v>1356</v>
      </c>
      <c r="B1373" t="s">
        <v>2652</v>
      </c>
      <c r="C1373" t="s">
        <v>115</v>
      </c>
      <c r="D1373" t="s">
        <v>2653</v>
      </c>
      <c r="E1373" t="str">
        <f>RIGHT(Таблица2[[#This Row],[Дата рождения]],4)</f>
        <v>1993</v>
      </c>
      <c r="F1373">
        <v>24</v>
      </c>
      <c r="G1373" t="s">
        <v>63</v>
      </c>
      <c r="H1373">
        <v>5689953</v>
      </c>
    </row>
    <row r="1374" spans="1:8" x14ac:dyDescent="0.35">
      <c r="A1374">
        <v>1383</v>
      </c>
      <c r="B1374" t="s">
        <v>2654</v>
      </c>
      <c r="C1374" t="s">
        <v>61</v>
      </c>
      <c r="D1374" t="s">
        <v>2655</v>
      </c>
      <c r="E1374" t="str">
        <f>RIGHT(Таблица2[[#This Row],[Дата рождения]],4)</f>
        <v>1981</v>
      </c>
      <c r="F1374">
        <v>37</v>
      </c>
      <c r="G1374" t="s">
        <v>89</v>
      </c>
      <c r="H1374">
        <v>77622051</v>
      </c>
    </row>
    <row r="1375" spans="1:8" x14ac:dyDescent="0.35">
      <c r="A1375">
        <v>982</v>
      </c>
      <c r="B1375" t="s">
        <v>2656</v>
      </c>
      <c r="C1375" t="s">
        <v>61</v>
      </c>
      <c r="D1375" t="s">
        <v>2657</v>
      </c>
      <c r="E1375" t="str">
        <f>RIGHT(Таблица2[[#This Row],[Дата рождения]],4)</f>
        <v>1991</v>
      </c>
      <c r="F1375">
        <v>26</v>
      </c>
      <c r="G1375" t="s">
        <v>63</v>
      </c>
      <c r="H1375">
        <v>39773904</v>
      </c>
    </row>
    <row r="1376" spans="1:8" x14ac:dyDescent="0.35">
      <c r="A1376">
        <v>931</v>
      </c>
      <c r="B1376" t="s">
        <v>2658</v>
      </c>
      <c r="C1376" t="s">
        <v>75</v>
      </c>
      <c r="D1376" t="s">
        <v>2659</v>
      </c>
      <c r="E1376" t="str">
        <f>RIGHT(Таблица2[[#This Row],[Дата рождения]],4)</f>
        <v>1990</v>
      </c>
      <c r="F1376">
        <v>27</v>
      </c>
      <c r="G1376" t="s">
        <v>69</v>
      </c>
      <c r="H1376">
        <v>68948264</v>
      </c>
    </row>
    <row r="1377" spans="1:8" x14ac:dyDescent="0.35">
      <c r="A1377">
        <v>250</v>
      </c>
      <c r="B1377" t="s">
        <v>2660</v>
      </c>
      <c r="C1377" t="s">
        <v>115</v>
      </c>
      <c r="D1377" t="s">
        <v>794</v>
      </c>
      <c r="E1377" t="str">
        <f>RIGHT(Таблица2[[#This Row],[Дата рождения]],4)</f>
        <v>1986</v>
      </c>
      <c r="F1377">
        <v>31</v>
      </c>
      <c r="G1377" t="s">
        <v>109</v>
      </c>
      <c r="H1377">
        <v>16101897</v>
      </c>
    </row>
    <row r="1378" spans="1:8" x14ac:dyDescent="0.35">
      <c r="A1378">
        <v>526</v>
      </c>
      <c r="B1378" t="s">
        <v>2661</v>
      </c>
      <c r="C1378" t="s">
        <v>61</v>
      </c>
      <c r="D1378" t="s">
        <v>403</v>
      </c>
      <c r="E1378" t="str">
        <f>RIGHT(Таблица2[[#This Row],[Дата рождения]],4)</f>
        <v>1988</v>
      </c>
      <c r="F1378">
        <v>29</v>
      </c>
      <c r="G1378" t="s">
        <v>63</v>
      </c>
      <c r="H1378">
        <v>44209232</v>
      </c>
    </row>
    <row r="1379" spans="1:8" x14ac:dyDescent="0.35">
      <c r="A1379">
        <v>1369</v>
      </c>
      <c r="B1379" t="s">
        <v>2662</v>
      </c>
      <c r="C1379" t="s">
        <v>75</v>
      </c>
      <c r="D1379" t="s">
        <v>2663</v>
      </c>
      <c r="E1379" t="str">
        <f>RIGHT(Таблица2[[#This Row],[Дата рождения]],4)</f>
        <v>1984</v>
      </c>
      <c r="F1379">
        <v>33</v>
      </c>
      <c r="G1379" t="s">
        <v>63</v>
      </c>
      <c r="H1379">
        <v>42566110</v>
      </c>
    </row>
    <row r="1380" spans="1:8" x14ac:dyDescent="0.35">
      <c r="A1380">
        <v>688</v>
      </c>
      <c r="B1380" t="s">
        <v>2664</v>
      </c>
      <c r="C1380" t="s">
        <v>115</v>
      </c>
      <c r="D1380" t="s">
        <v>2665</v>
      </c>
      <c r="E1380" t="str">
        <f>RIGHT(Таблица2[[#This Row],[Дата рождения]],4)</f>
        <v>1997</v>
      </c>
      <c r="F1380">
        <v>20</v>
      </c>
      <c r="G1380" t="s">
        <v>63</v>
      </c>
      <c r="H1380">
        <v>36566983</v>
      </c>
    </row>
    <row r="1381" spans="1:8" x14ac:dyDescent="0.35">
      <c r="A1381">
        <v>321</v>
      </c>
      <c r="B1381" t="s">
        <v>2666</v>
      </c>
      <c r="C1381" t="s">
        <v>75</v>
      </c>
      <c r="D1381" t="s">
        <v>2667</v>
      </c>
      <c r="E1381" t="str">
        <f>RIGHT(Таблица2[[#This Row],[Дата рождения]],4)</f>
        <v>1982</v>
      </c>
      <c r="F1381">
        <v>35</v>
      </c>
      <c r="G1381" t="s">
        <v>63</v>
      </c>
      <c r="H1381">
        <v>80412123</v>
      </c>
    </row>
    <row r="1382" spans="1:8" x14ac:dyDescent="0.35">
      <c r="A1382">
        <v>367</v>
      </c>
      <c r="B1382" t="s">
        <v>2668</v>
      </c>
      <c r="C1382" t="s">
        <v>75</v>
      </c>
      <c r="D1382" t="s">
        <v>1258</v>
      </c>
      <c r="E1382" t="str">
        <f>RIGHT(Таблица2[[#This Row],[Дата рождения]],4)</f>
        <v>1981</v>
      </c>
      <c r="F1382">
        <v>36</v>
      </c>
      <c r="G1382" t="s">
        <v>63</v>
      </c>
      <c r="H1382">
        <v>97074744</v>
      </c>
    </row>
    <row r="1383" spans="1:8" x14ac:dyDescent="0.35">
      <c r="A1383">
        <v>585</v>
      </c>
      <c r="B1383" t="s">
        <v>2669</v>
      </c>
      <c r="C1383" t="s">
        <v>61</v>
      </c>
      <c r="D1383" t="s">
        <v>1041</v>
      </c>
      <c r="E1383" t="str">
        <f>RIGHT(Таблица2[[#This Row],[Дата рождения]],4)</f>
        <v>1990</v>
      </c>
      <c r="F1383">
        <v>27</v>
      </c>
      <c r="G1383" t="s">
        <v>63</v>
      </c>
      <c r="H1383">
        <v>29764561</v>
      </c>
    </row>
    <row r="1384" spans="1:8" x14ac:dyDescent="0.35">
      <c r="A1384">
        <v>28</v>
      </c>
      <c r="B1384" t="s">
        <v>2670</v>
      </c>
      <c r="C1384" t="s">
        <v>75</v>
      </c>
      <c r="D1384" t="s">
        <v>1904</v>
      </c>
      <c r="E1384" t="str">
        <f>RIGHT(Таблица2[[#This Row],[Дата рождения]],4)</f>
        <v>1995</v>
      </c>
      <c r="F1384">
        <v>22</v>
      </c>
      <c r="G1384" t="s">
        <v>63</v>
      </c>
      <c r="H1384">
        <v>28251067</v>
      </c>
    </row>
    <row r="1385" spans="1:8" x14ac:dyDescent="0.35">
      <c r="A1385">
        <v>1729</v>
      </c>
      <c r="B1385" t="s">
        <v>2671</v>
      </c>
      <c r="C1385" t="s">
        <v>115</v>
      </c>
      <c r="D1385" t="s">
        <v>2672</v>
      </c>
      <c r="E1385" t="str">
        <f>RIGHT(Таблица2[[#This Row],[Дата рождения]],4)</f>
        <v>1995</v>
      </c>
      <c r="F1385">
        <v>22</v>
      </c>
      <c r="G1385" t="s">
        <v>63</v>
      </c>
      <c r="H1385">
        <v>28313649</v>
      </c>
    </row>
    <row r="1386" spans="1:8" x14ac:dyDescent="0.35">
      <c r="A1386">
        <v>1401</v>
      </c>
      <c r="B1386" t="s">
        <v>2673</v>
      </c>
      <c r="C1386" t="s">
        <v>75</v>
      </c>
      <c r="D1386" t="s">
        <v>1384</v>
      </c>
      <c r="E1386" t="str">
        <f>RIGHT(Таблица2[[#This Row],[Дата рождения]],4)</f>
        <v>1994</v>
      </c>
      <c r="F1386">
        <v>23</v>
      </c>
      <c r="G1386" t="s">
        <v>63</v>
      </c>
      <c r="H1386">
        <v>79060823</v>
      </c>
    </row>
    <row r="1387" spans="1:8" x14ac:dyDescent="0.35">
      <c r="A1387">
        <v>238</v>
      </c>
      <c r="B1387" t="s">
        <v>2674</v>
      </c>
      <c r="C1387" t="s">
        <v>115</v>
      </c>
      <c r="D1387" t="s">
        <v>2675</v>
      </c>
      <c r="E1387" t="str">
        <f>RIGHT(Таблица2[[#This Row],[Дата рождения]],4)</f>
        <v>1988</v>
      </c>
      <c r="F1387">
        <v>29</v>
      </c>
      <c r="G1387" t="s">
        <v>63</v>
      </c>
      <c r="H1387">
        <v>71824019</v>
      </c>
    </row>
    <row r="1388" spans="1:8" x14ac:dyDescent="0.35">
      <c r="A1388">
        <v>133</v>
      </c>
      <c r="B1388" t="s">
        <v>2676</v>
      </c>
      <c r="C1388" t="s">
        <v>61</v>
      </c>
      <c r="D1388" t="s">
        <v>513</v>
      </c>
      <c r="E1388" t="str">
        <f>RIGHT(Таблица2[[#This Row],[Дата рождения]],4)</f>
        <v>1996</v>
      </c>
      <c r="F1388">
        <v>21</v>
      </c>
      <c r="G1388" t="s">
        <v>63</v>
      </c>
      <c r="H1388">
        <v>75679052</v>
      </c>
    </row>
    <row r="1389" spans="1:8" x14ac:dyDescent="0.35">
      <c r="A1389">
        <v>848</v>
      </c>
      <c r="B1389" t="s">
        <v>803</v>
      </c>
      <c r="C1389" t="s">
        <v>61</v>
      </c>
      <c r="D1389" t="s">
        <v>804</v>
      </c>
      <c r="E1389" t="str">
        <f>RIGHT(Таблица2[[#This Row],[Дата рождения]],4)</f>
        <v>1991</v>
      </c>
      <c r="F1389">
        <v>26</v>
      </c>
      <c r="G1389" t="s">
        <v>89</v>
      </c>
      <c r="H1389">
        <v>94603053</v>
      </c>
    </row>
    <row r="1390" spans="1:8" x14ac:dyDescent="0.35">
      <c r="A1390">
        <v>780</v>
      </c>
      <c r="B1390" t="s">
        <v>2677</v>
      </c>
      <c r="C1390" t="s">
        <v>61</v>
      </c>
      <c r="D1390" t="s">
        <v>2678</v>
      </c>
      <c r="E1390" t="str">
        <f>RIGHT(Таблица2[[#This Row],[Дата рождения]],4)</f>
        <v>1996</v>
      </c>
      <c r="F1390">
        <v>22</v>
      </c>
      <c r="G1390" t="s">
        <v>63</v>
      </c>
      <c r="H1390">
        <v>67510887</v>
      </c>
    </row>
    <row r="1391" spans="1:8" x14ac:dyDescent="0.35">
      <c r="A1391">
        <v>1116</v>
      </c>
      <c r="B1391" t="s">
        <v>2679</v>
      </c>
      <c r="C1391" t="s">
        <v>75</v>
      </c>
      <c r="D1391" t="s">
        <v>820</v>
      </c>
      <c r="E1391" t="str">
        <f>RIGHT(Таблица2[[#This Row],[Дата рождения]],4)</f>
        <v>1991</v>
      </c>
      <c r="F1391">
        <v>26</v>
      </c>
      <c r="G1391" t="s">
        <v>98</v>
      </c>
      <c r="H1391">
        <v>72749423</v>
      </c>
    </row>
    <row r="1392" spans="1:8" x14ac:dyDescent="0.35">
      <c r="A1392">
        <v>947</v>
      </c>
      <c r="B1392" t="s">
        <v>2680</v>
      </c>
      <c r="C1392" t="s">
        <v>61</v>
      </c>
      <c r="D1392" t="s">
        <v>2681</v>
      </c>
      <c r="E1392" t="str">
        <f>RIGHT(Таблица2[[#This Row],[Дата рождения]],4)</f>
        <v>1987</v>
      </c>
      <c r="F1392">
        <v>30</v>
      </c>
      <c r="G1392" t="s">
        <v>146</v>
      </c>
      <c r="H1392">
        <v>9840872</v>
      </c>
    </row>
    <row r="1393" spans="1:8" x14ac:dyDescent="0.35">
      <c r="A1393">
        <v>625</v>
      </c>
      <c r="B1393" t="s">
        <v>2682</v>
      </c>
      <c r="C1393" t="s">
        <v>75</v>
      </c>
      <c r="D1393" t="s">
        <v>2683</v>
      </c>
      <c r="E1393" t="str">
        <f>RIGHT(Таблица2[[#This Row],[Дата рождения]],4)</f>
        <v>1976</v>
      </c>
      <c r="F1393">
        <v>41</v>
      </c>
      <c r="G1393" t="s">
        <v>63</v>
      </c>
      <c r="H1393">
        <v>30923528</v>
      </c>
    </row>
    <row r="1394" spans="1:8" x14ac:dyDescent="0.35">
      <c r="A1394">
        <v>689</v>
      </c>
      <c r="B1394" t="s">
        <v>2684</v>
      </c>
      <c r="C1394" t="s">
        <v>75</v>
      </c>
      <c r="D1394" t="s">
        <v>2685</v>
      </c>
      <c r="E1394" t="str">
        <f>RIGHT(Таблица2[[#This Row],[Дата рождения]],4)</f>
        <v>1980</v>
      </c>
      <c r="F1394">
        <v>37</v>
      </c>
      <c r="G1394" t="s">
        <v>79</v>
      </c>
      <c r="H1394">
        <v>48680136</v>
      </c>
    </row>
    <row r="1395" spans="1:8" x14ac:dyDescent="0.35">
      <c r="A1395">
        <v>552</v>
      </c>
      <c r="B1395" t="s">
        <v>2686</v>
      </c>
      <c r="C1395" t="s">
        <v>61</v>
      </c>
      <c r="D1395" t="s">
        <v>2687</v>
      </c>
      <c r="E1395" t="str">
        <f>RIGHT(Таблица2[[#This Row],[Дата рождения]],4)</f>
        <v>1988</v>
      </c>
      <c r="F1395">
        <v>29</v>
      </c>
      <c r="G1395" t="s">
        <v>63</v>
      </c>
      <c r="H1395">
        <v>46233185</v>
      </c>
    </row>
    <row r="1396" spans="1:8" x14ac:dyDescent="0.35">
      <c r="A1396">
        <v>211</v>
      </c>
      <c r="B1396" t="s">
        <v>2688</v>
      </c>
      <c r="C1396" t="s">
        <v>75</v>
      </c>
      <c r="D1396" t="s">
        <v>2689</v>
      </c>
      <c r="E1396" t="str">
        <f>RIGHT(Таблица2[[#This Row],[Дата рождения]],4)</f>
        <v>1982</v>
      </c>
      <c r="F1396">
        <v>35</v>
      </c>
      <c r="G1396" t="s">
        <v>63</v>
      </c>
      <c r="H1396">
        <v>77921226</v>
      </c>
    </row>
    <row r="1397" spans="1:8" x14ac:dyDescent="0.35">
      <c r="A1397">
        <v>1100</v>
      </c>
      <c r="B1397" t="s">
        <v>2690</v>
      </c>
      <c r="C1397" t="s">
        <v>61</v>
      </c>
      <c r="D1397" t="s">
        <v>2691</v>
      </c>
      <c r="E1397" t="str">
        <f>RIGHT(Таблица2[[#This Row],[Дата рождения]],4)</f>
        <v>1981</v>
      </c>
      <c r="F1397">
        <v>36</v>
      </c>
      <c r="G1397" t="s">
        <v>69</v>
      </c>
      <c r="H1397">
        <v>46620497</v>
      </c>
    </row>
    <row r="1398" spans="1:8" x14ac:dyDescent="0.35">
      <c r="A1398">
        <v>1253</v>
      </c>
      <c r="B1398" t="s">
        <v>2692</v>
      </c>
      <c r="C1398" t="s">
        <v>61</v>
      </c>
      <c r="D1398" t="s">
        <v>2693</v>
      </c>
      <c r="E1398" t="str">
        <f>RIGHT(Таблица2[[#This Row],[Дата рождения]],4)</f>
        <v>1983</v>
      </c>
      <c r="F1398">
        <v>34</v>
      </c>
      <c r="G1398" t="s">
        <v>69</v>
      </c>
      <c r="H1398">
        <v>73448178</v>
      </c>
    </row>
    <row r="1399" spans="1:8" x14ac:dyDescent="0.35">
      <c r="A1399">
        <v>426</v>
      </c>
      <c r="B1399" t="s">
        <v>2694</v>
      </c>
      <c r="C1399" t="s">
        <v>75</v>
      </c>
      <c r="D1399" t="s">
        <v>2695</v>
      </c>
      <c r="E1399" t="str">
        <f>RIGHT(Таблица2[[#This Row],[Дата рождения]],4)</f>
        <v>1990</v>
      </c>
      <c r="F1399">
        <v>27</v>
      </c>
      <c r="G1399" t="s">
        <v>146</v>
      </c>
      <c r="H1399">
        <v>22874607</v>
      </c>
    </row>
    <row r="1400" spans="1:8" x14ac:dyDescent="0.35">
      <c r="A1400">
        <v>556</v>
      </c>
      <c r="B1400" t="s">
        <v>2696</v>
      </c>
      <c r="C1400" t="s">
        <v>61</v>
      </c>
      <c r="D1400" t="s">
        <v>2697</v>
      </c>
      <c r="E1400" t="str">
        <f>RIGHT(Таблица2[[#This Row],[Дата рождения]],4)</f>
        <v>1982</v>
      </c>
      <c r="F1400">
        <v>35</v>
      </c>
      <c r="G1400" t="s">
        <v>146</v>
      </c>
      <c r="H1400">
        <v>95133387</v>
      </c>
    </row>
    <row r="1401" spans="1:8" x14ac:dyDescent="0.35">
      <c r="A1401">
        <v>61</v>
      </c>
      <c r="B1401" t="s">
        <v>2698</v>
      </c>
      <c r="C1401" t="s">
        <v>115</v>
      </c>
      <c r="D1401" t="s">
        <v>1861</v>
      </c>
      <c r="E1401" t="str">
        <f>RIGHT(Таблица2[[#This Row],[Дата рождения]],4)</f>
        <v>1990</v>
      </c>
      <c r="F1401">
        <v>27</v>
      </c>
      <c r="G1401" t="s">
        <v>63</v>
      </c>
      <c r="H1401">
        <v>777608</v>
      </c>
    </row>
    <row r="1402" spans="1:8" x14ac:dyDescent="0.35">
      <c r="A1402">
        <v>176</v>
      </c>
      <c r="B1402" t="s">
        <v>2699</v>
      </c>
      <c r="C1402" t="s">
        <v>61</v>
      </c>
      <c r="D1402" t="s">
        <v>2700</v>
      </c>
      <c r="E1402" t="str">
        <f>RIGHT(Таблица2[[#This Row],[Дата рождения]],4)</f>
        <v>1991</v>
      </c>
      <c r="F1402">
        <v>26</v>
      </c>
      <c r="G1402" t="s">
        <v>146</v>
      </c>
      <c r="H1402">
        <v>14389852</v>
      </c>
    </row>
    <row r="1403" spans="1:8" x14ac:dyDescent="0.35">
      <c r="A1403">
        <v>830</v>
      </c>
      <c r="B1403" t="s">
        <v>2701</v>
      </c>
      <c r="C1403" t="s">
        <v>61</v>
      </c>
      <c r="D1403" t="s">
        <v>2702</v>
      </c>
      <c r="E1403" t="str">
        <f>RIGHT(Таблица2[[#This Row],[Дата рождения]],4)</f>
        <v>1999</v>
      </c>
      <c r="F1403">
        <v>18</v>
      </c>
      <c r="G1403" t="s">
        <v>63</v>
      </c>
      <c r="H1403">
        <v>39914351</v>
      </c>
    </row>
    <row r="1404" spans="1:8" x14ac:dyDescent="0.35">
      <c r="A1404">
        <v>349</v>
      </c>
      <c r="B1404" t="s">
        <v>2703</v>
      </c>
      <c r="C1404" t="s">
        <v>61</v>
      </c>
      <c r="D1404" t="s">
        <v>1056</v>
      </c>
      <c r="E1404" t="str">
        <f>RIGHT(Таблица2[[#This Row],[Дата рождения]],4)</f>
        <v>1994</v>
      </c>
      <c r="F1404">
        <v>23</v>
      </c>
      <c r="G1404" t="s">
        <v>63</v>
      </c>
      <c r="H1404">
        <v>65496905</v>
      </c>
    </row>
    <row r="1405" spans="1:8" x14ac:dyDescent="0.35">
      <c r="A1405">
        <v>803</v>
      </c>
      <c r="B1405" t="s">
        <v>2704</v>
      </c>
      <c r="C1405" t="s">
        <v>61</v>
      </c>
      <c r="D1405" t="s">
        <v>960</v>
      </c>
      <c r="E1405" t="str">
        <f>RIGHT(Таблица2[[#This Row],[Дата рождения]],4)</f>
        <v>1999</v>
      </c>
      <c r="F1405">
        <v>18</v>
      </c>
      <c r="G1405" t="s">
        <v>63</v>
      </c>
      <c r="H1405">
        <v>27310041</v>
      </c>
    </row>
    <row r="1406" spans="1:8" x14ac:dyDescent="0.35">
      <c r="A1406">
        <v>1254</v>
      </c>
      <c r="B1406" t="s">
        <v>2705</v>
      </c>
      <c r="C1406" t="s">
        <v>75</v>
      </c>
      <c r="D1406" t="s">
        <v>2706</v>
      </c>
      <c r="E1406" t="str">
        <f>RIGHT(Таблица2[[#This Row],[Дата рождения]],4)</f>
        <v>1988</v>
      </c>
      <c r="F1406">
        <v>29</v>
      </c>
      <c r="G1406" t="s">
        <v>98</v>
      </c>
      <c r="H1406">
        <v>99282989</v>
      </c>
    </row>
    <row r="1407" spans="1:8" x14ac:dyDescent="0.35">
      <c r="A1407">
        <v>278</v>
      </c>
      <c r="B1407" t="s">
        <v>2707</v>
      </c>
      <c r="C1407" t="s">
        <v>115</v>
      </c>
      <c r="D1407" t="s">
        <v>2708</v>
      </c>
      <c r="E1407" t="str">
        <f>RIGHT(Таблица2[[#This Row],[Дата рождения]],4)</f>
        <v>1997</v>
      </c>
      <c r="F1407">
        <v>21</v>
      </c>
      <c r="G1407" t="s">
        <v>63</v>
      </c>
      <c r="H1407">
        <v>94250642</v>
      </c>
    </row>
    <row r="1408" spans="1:8" x14ac:dyDescent="0.35">
      <c r="A1408">
        <v>1317</v>
      </c>
      <c r="B1408" t="s">
        <v>2709</v>
      </c>
      <c r="C1408" t="s">
        <v>61</v>
      </c>
      <c r="D1408" t="s">
        <v>2710</v>
      </c>
      <c r="E1408" t="str">
        <f>RIGHT(Таблица2[[#This Row],[Дата рождения]],4)</f>
        <v>1991</v>
      </c>
      <c r="F1408">
        <v>26</v>
      </c>
      <c r="G1408" t="s">
        <v>89</v>
      </c>
      <c r="H1408">
        <v>30122642</v>
      </c>
    </row>
    <row r="1409" spans="1:8" x14ac:dyDescent="0.35">
      <c r="A1409">
        <v>487</v>
      </c>
      <c r="B1409" t="s">
        <v>2711</v>
      </c>
      <c r="C1409" t="s">
        <v>61</v>
      </c>
      <c r="D1409" t="s">
        <v>2712</v>
      </c>
      <c r="E1409" t="str">
        <f>RIGHT(Таблица2[[#This Row],[Дата рождения]],4)</f>
        <v>1996</v>
      </c>
      <c r="F1409">
        <v>21</v>
      </c>
      <c r="G1409" t="s">
        <v>63</v>
      </c>
      <c r="H1409">
        <v>6073268</v>
      </c>
    </row>
    <row r="1410" spans="1:8" x14ac:dyDescent="0.35">
      <c r="A1410">
        <v>107</v>
      </c>
      <c r="B1410" t="s">
        <v>2713</v>
      </c>
      <c r="C1410" t="s">
        <v>61</v>
      </c>
      <c r="D1410" t="s">
        <v>2714</v>
      </c>
      <c r="E1410" t="str">
        <f>RIGHT(Таблица2[[#This Row],[Дата рождения]],4)</f>
        <v>1992</v>
      </c>
      <c r="F1410">
        <v>25</v>
      </c>
      <c r="G1410" t="s">
        <v>63</v>
      </c>
      <c r="H1410">
        <v>50216706</v>
      </c>
    </row>
    <row r="1411" spans="1:8" x14ac:dyDescent="0.35">
      <c r="A1411">
        <v>20</v>
      </c>
      <c r="B1411" t="s">
        <v>2715</v>
      </c>
      <c r="C1411" t="s">
        <v>61</v>
      </c>
      <c r="D1411" t="s">
        <v>2128</v>
      </c>
      <c r="E1411" t="str">
        <f>RIGHT(Таблица2[[#This Row],[Дата рождения]],4)</f>
        <v>1985</v>
      </c>
      <c r="F1411">
        <v>33</v>
      </c>
      <c r="G1411" t="s">
        <v>63</v>
      </c>
      <c r="H1411">
        <v>98723854</v>
      </c>
    </row>
    <row r="1412" spans="1:8" x14ac:dyDescent="0.35">
      <c r="A1412">
        <v>839</v>
      </c>
      <c r="B1412" t="s">
        <v>2716</v>
      </c>
      <c r="C1412" t="s">
        <v>61</v>
      </c>
      <c r="D1412" t="s">
        <v>2717</v>
      </c>
      <c r="E1412" t="str">
        <f>RIGHT(Таблица2[[#This Row],[Дата рождения]],4)</f>
        <v>1991</v>
      </c>
      <c r="F1412">
        <v>26</v>
      </c>
      <c r="G1412" t="s">
        <v>63</v>
      </c>
      <c r="H1412">
        <v>68372281</v>
      </c>
    </row>
    <row r="1413" spans="1:8" x14ac:dyDescent="0.35">
      <c r="A1413">
        <v>783</v>
      </c>
      <c r="B1413" t="s">
        <v>2718</v>
      </c>
      <c r="C1413" t="s">
        <v>61</v>
      </c>
      <c r="D1413" t="s">
        <v>2719</v>
      </c>
      <c r="E1413" t="str">
        <f>RIGHT(Таблица2[[#This Row],[Дата рождения]],4)</f>
        <v>1984</v>
      </c>
      <c r="F1413">
        <v>33</v>
      </c>
      <c r="G1413" t="s">
        <v>63</v>
      </c>
      <c r="H1413">
        <v>70354960</v>
      </c>
    </row>
    <row r="1414" spans="1:8" x14ac:dyDescent="0.35">
      <c r="A1414">
        <v>1239</v>
      </c>
      <c r="B1414" t="s">
        <v>2720</v>
      </c>
      <c r="C1414" t="s">
        <v>75</v>
      </c>
      <c r="D1414" t="s">
        <v>2721</v>
      </c>
      <c r="E1414" t="str">
        <f>RIGHT(Таблица2[[#This Row],[Дата рождения]],4)</f>
        <v>1991</v>
      </c>
      <c r="F1414">
        <v>27</v>
      </c>
      <c r="G1414" t="s">
        <v>63</v>
      </c>
      <c r="H1414">
        <v>67751706</v>
      </c>
    </row>
    <row r="1415" spans="1:8" x14ac:dyDescent="0.35">
      <c r="A1415">
        <v>1740</v>
      </c>
      <c r="B1415" t="s">
        <v>2722</v>
      </c>
      <c r="C1415" t="s">
        <v>61</v>
      </c>
      <c r="D1415" t="s">
        <v>2723</v>
      </c>
      <c r="E1415" t="str">
        <f>RIGHT(Таблица2[[#This Row],[Дата рождения]],4)</f>
        <v>1995</v>
      </c>
      <c r="F1415">
        <v>22</v>
      </c>
      <c r="G1415" t="s">
        <v>63</v>
      </c>
      <c r="H1415">
        <v>46527843</v>
      </c>
    </row>
    <row r="1416" spans="1:8" x14ac:dyDescent="0.35">
      <c r="A1416">
        <v>1088</v>
      </c>
      <c r="B1416" t="s">
        <v>2724</v>
      </c>
      <c r="C1416" t="s">
        <v>75</v>
      </c>
      <c r="D1416" t="s">
        <v>2725</v>
      </c>
      <c r="E1416" t="str">
        <f>RIGHT(Таблица2[[#This Row],[Дата рождения]],4)</f>
        <v>1976</v>
      </c>
      <c r="F1416">
        <v>41</v>
      </c>
      <c r="G1416" t="s">
        <v>63</v>
      </c>
      <c r="H1416">
        <v>97974421</v>
      </c>
    </row>
    <row r="1417" spans="1:8" x14ac:dyDescent="0.35">
      <c r="A1417">
        <v>522</v>
      </c>
      <c r="B1417" t="s">
        <v>2726</v>
      </c>
      <c r="C1417" t="s">
        <v>115</v>
      </c>
      <c r="D1417" t="s">
        <v>2727</v>
      </c>
      <c r="E1417" t="str">
        <f>RIGHT(Таблица2[[#This Row],[Дата рождения]],4)</f>
        <v>1985</v>
      </c>
      <c r="F1417">
        <v>32</v>
      </c>
      <c r="G1417" t="s">
        <v>89</v>
      </c>
      <c r="H1417">
        <v>96782517</v>
      </c>
    </row>
    <row r="1418" spans="1:8" x14ac:dyDescent="0.35">
      <c r="A1418">
        <v>451</v>
      </c>
      <c r="B1418" t="s">
        <v>2728</v>
      </c>
      <c r="C1418" t="s">
        <v>61</v>
      </c>
      <c r="D1418" t="s">
        <v>2729</v>
      </c>
      <c r="E1418" t="str">
        <f>RIGHT(Таблица2[[#This Row],[Дата рождения]],4)</f>
        <v>1996</v>
      </c>
      <c r="F1418">
        <v>21</v>
      </c>
      <c r="G1418" t="s">
        <v>63</v>
      </c>
      <c r="H1418">
        <v>28704929</v>
      </c>
    </row>
    <row r="1419" spans="1:8" x14ac:dyDescent="0.35">
      <c r="A1419">
        <v>1701</v>
      </c>
      <c r="B1419" t="s">
        <v>2730</v>
      </c>
      <c r="C1419" t="s">
        <v>75</v>
      </c>
      <c r="D1419" t="s">
        <v>2731</v>
      </c>
      <c r="E1419" t="str">
        <f>RIGHT(Таблица2[[#This Row],[Дата рождения]],4)</f>
        <v>1984</v>
      </c>
      <c r="F1419">
        <v>33</v>
      </c>
      <c r="G1419" t="s">
        <v>89</v>
      </c>
      <c r="H1419">
        <v>87176834</v>
      </c>
    </row>
    <row r="1420" spans="1:8" x14ac:dyDescent="0.35">
      <c r="A1420">
        <v>1444</v>
      </c>
      <c r="B1420" t="s">
        <v>2732</v>
      </c>
      <c r="C1420" t="s">
        <v>115</v>
      </c>
      <c r="D1420" t="s">
        <v>1804</v>
      </c>
      <c r="E1420" t="str">
        <f>RIGHT(Таблица2[[#This Row],[Дата рождения]],4)</f>
        <v>1987</v>
      </c>
      <c r="F1420">
        <v>30</v>
      </c>
      <c r="G1420" t="s">
        <v>229</v>
      </c>
      <c r="H1420">
        <v>47150342</v>
      </c>
    </row>
    <row r="1421" spans="1:8" x14ac:dyDescent="0.35">
      <c r="A1421">
        <v>7</v>
      </c>
      <c r="B1421" t="s">
        <v>2733</v>
      </c>
      <c r="C1421" t="s">
        <v>75</v>
      </c>
      <c r="D1421" t="s">
        <v>2320</v>
      </c>
      <c r="E1421" t="str">
        <f>RIGHT(Таблица2[[#This Row],[Дата рождения]],4)</f>
        <v>1996</v>
      </c>
      <c r="F1421">
        <v>21</v>
      </c>
      <c r="G1421" t="s">
        <v>63</v>
      </c>
      <c r="H1421">
        <v>40652819</v>
      </c>
    </row>
    <row r="1422" spans="1:8" x14ac:dyDescent="0.35">
      <c r="A1422">
        <v>888</v>
      </c>
      <c r="B1422" t="s">
        <v>2734</v>
      </c>
      <c r="C1422" t="s">
        <v>61</v>
      </c>
      <c r="D1422" t="s">
        <v>2735</v>
      </c>
      <c r="E1422" t="str">
        <f>RIGHT(Таблица2[[#This Row],[Дата рождения]],4)</f>
        <v>1981</v>
      </c>
      <c r="F1422">
        <v>36</v>
      </c>
      <c r="G1422" t="s">
        <v>493</v>
      </c>
      <c r="H1422">
        <v>85575869</v>
      </c>
    </row>
    <row r="1423" spans="1:8" x14ac:dyDescent="0.35">
      <c r="A1423">
        <v>1199</v>
      </c>
      <c r="B1423" t="s">
        <v>2736</v>
      </c>
      <c r="C1423" t="s">
        <v>61</v>
      </c>
      <c r="D1423" t="s">
        <v>2737</v>
      </c>
      <c r="E1423" t="str">
        <f>RIGHT(Таблица2[[#This Row],[Дата рождения]],4)</f>
        <v>1980</v>
      </c>
      <c r="F1423">
        <v>37</v>
      </c>
      <c r="G1423" t="s">
        <v>146</v>
      </c>
      <c r="H1423">
        <v>16384108</v>
      </c>
    </row>
    <row r="1424" spans="1:8" x14ac:dyDescent="0.35">
      <c r="A1424">
        <v>1380</v>
      </c>
      <c r="B1424" t="s">
        <v>2738</v>
      </c>
      <c r="C1424" t="s">
        <v>61</v>
      </c>
      <c r="D1424" t="s">
        <v>2739</v>
      </c>
      <c r="E1424" t="str">
        <f>RIGHT(Таблица2[[#This Row],[Дата рождения]],4)</f>
        <v>1989</v>
      </c>
      <c r="F1424">
        <v>28</v>
      </c>
      <c r="G1424" t="s">
        <v>63</v>
      </c>
      <c r="H1424">
        <v>78771535</v>
      </c>
    </row>
    <row r="1425" spans="1:8" x14ac:dyDescent="0.35">
      <c r="A1425">
        <v>844</v>
      </c>
      <c r="B1425" t="s">
        <v>2740</v>
      </c>
      <c r="C1425" t="s">
        <v>61</v>
      </c>
      <c r="D1425" t="s">
        <v>2741</v>
      </c>
      <c r="E1425" t="str">
        <f>RIGHT(Таблица2[[#This Row],[Дата рождения]],4)</f>
        <v>1996</v>
      </c>
      <c r="F1425">
        <v>21</v>
      </c>
      <c r="G1425" t="s">
        <v>63</v>
      </c>
      <c r="H1425">
        <v>37771036</v>
      </c>
    </row>
    <row r="1426" spans="1:8" x14ac:dyDescent="0.35">
      <c r="A1426">
        <v>562</v>
      </c>
      <c r="B1426" t="s">
        <v>2742</v>
      </c>
      <c r="C1426" t="s">
        <v>75</v>
      </c>
      <c r="D1426" t="s">
        <v>2743</v>
      </c>
      <c r="E1426" t="str">
        <f>RIGHT(Таблица2[[#This Row],[Дата рождения]],4)</f>
        <v>1989</v>
      </c>
      <c r="F1426">
        <v>28</v>
      </c>
      <c r="G1426" t="s">
        <v>69</v>
      </c>
      <c r="H1426">
        <v>59207551</v>
      </c>
    </row>
    <row r="1427" spans="1:8" x14ac:dyDescent="0.35">
      <c r="A1427">
        <v>1521</v>
      </c>
      <c r="B1427" t="s">
        <v>2744</v>
      </c>
      <c r="C1427" t="s">
        <v>61</v>
      </c>
      <c r="D1427" t="s">
        <v>1900</v>
      </c>
      <c r="E1427" t="str">
        <f>RIGHT(Таблица2[[#This Row],[Дата рождения]],4)</f>
        <v>1980</v>
      </c>
      <c r="F1427">
        <v>37</v>
      </c>
      <c r="G1427" t="s">
        <v>109</v>
      </c>
      <c r="H1427">
        <v>79944559</v>
      </c>
    </row>
    <row r="1428" spans="1:8" x14ac:dyDescent="0.35">
      <c r="A1428">
        <v>83</v>
      </c>
      <c r="B1428" t="s">
        <v>2745</v>
      </c>
      <c r="C1428" t="s">
        <v>61</v>
      </c>
      <c r="D1428" t="s">
        <v>2746</v>
      </c>
      <c r="E1428" t="str">
        <f>RIGHT(Таблица2[[#This Row],[Дата рождения]],4)</f>
        <v>1989</v>
      </c>
      <c r="F1428">
        <v>28</v>
      </c>
      <c r="G1428" t="s">
        <v>63</v>
      </c>
      <c r="H1428">
        <v>10753685</v>
      </c>
    </row>
    <row r="1429" spans="1:8" x14ac:dyDescent="0.35">
      <c r="A1429">
        <v>337</v>
      </c>
      <c r="B1429" t="s">
        <v>2747</v>
      </c>
      <c r="C1429" t="s">
        <v>61</v>
      </c>
      <c r="D1429" t="s">
        <v>2748</v>
      </c>
      <c r="E1429" t="str">
        <f>RIGHT(Таблица2[[#This Row],[Дата рождения]],4)</f>
        <v>1981</v>
      </c>
      <c r="F1429">
        <v>37</v>
      </c>
      <c r="G1429" t="s">
        <v>63</v>
      </c>
      <c r="H1429">
        <v>72610548</v>
      </c>
    </row>
    <row r="1430" spans="1:8" x14ac:dyDescent="0.35">
      <c r="A1430">
        <v>540</v>
      </c>
      <c r="B1430" t="s">
        <v>2749</v>
      </c>
      <c r="C1430" t="s">
        <v>75</v>
      </c>
      <c r="D1430" t="s">
        <v>1408</v>
      </c>
      <c r="E1430" t="str">
        <f>RIGHT(Таблица2[[#This Row],[Дата рождения]],4)</f>
        <v>1990</v>
      </c>
      <c r="F1430">
        <v>27</v>
      </c>
      <c r="G1430" t="s">
        <v>63</v>
      </c>
      <c r="H1430">
        <v>56789181</v>
      </c>
    </row>
    <row r="1431" spans="1:8" x14ac:dyDescent="0.35">
      <c r="A1431">
        <v>436</v>
      </c>
      <c r="B1431" t="s">
        <v>2750</v>
      </c>
      <c r="C1431" t="s">
        <v>61</v>
      </c>
      <c r="D1431" t="s">
        <v>2751</v>
      </c>
      <c r="E1431" t="str">
        <f>RIGHT(Таблица2[[#This Row],[Дата рождения]],4)</f>
        <v>1983</v>
      </c>
      <c r="F1431">
        <v>34</v>
      </c>
      <c r="G1431" t="s">
        <v>89</v>
      </c>
      <c r="H1431">
        <v>56865743</v>
      </c>
    </row>
    <row r="1432" spans="1:8" x14ac:dyDescent="0.35">
      <c r="A1432">
        <v>990</v>
      </c>
      <c r="B1432" t="s">
        <v>2752</v>
      </c>
      <c r="C1432" t="s">
        <v>115</v>
      </c>
      <c r="D1432" t="s">
        <v>2753</v>
      </c>
      <c r="E1432" t="str">
        <f>RIGHT(Таблица2[[#This Row],[Дата рождения]],4)</f>
        <v>1989</v>
      </c>
      <c r="F1432">
        <v>28</v>
      </c>
      <c r="G1432" t="s">
        <v>109</v>
      </c>
      <c r="H1432">
        <v>7985319</v>
      </c>
    </row>
    <row r="1433" spans="1:8" x14ac:dyDescent="0.35">
      <c r="A1433">
        <v>1264</v>
      </c>
      <c r="B1433" t="s">
        <v>2754</v>
      </c>
      <c r="C1433" t="s">
        <v>61</v>
      </c>
      <c r="D1433" t="s">
        <v>2755</v>
      </c>
      <c r="E1433" t="str">
        <f>RIGHT(Таблица2[[#This Row],[Дата рождения]],4)</f>
        <v>1984</v>
      </c>
      <c r="F1433">
        <v>33</v>
      </c>
      <c r="G1433" t="s">
        <v>109</v>
      </c>
      <c r="H1433">
        <v>3915616</v>
      </c>
    </row>
    <row r="1434" spans="1:8" x14ac:dyDescent="0.35">
      <c r="A1434">
        <v>852</v>
      </c>
      <c r="B1434" t="s">
        <v>2756</v>
      </c>
      <c r="C1434" t="s">
        <v>61</v>
      </c>
      <c r="D1434" t="s">
        <v>1526</v>
      </c>
      <c r="E1434" t="str">
        <f>RIGHT(Таблица2[[#This Row],[Дата рождения]],4)</f>
        <v>1980</v>
      </c>
      <c r="F1434">
        <v>37</v>
      </c>
      <c r="G1434" t="s">
        <v>63</v>
      </c>
      <c r="H1434">
        <v>79753497</v>
      </c>
    </row>
    <row r="1435" spans="1:8" x14ac:dyDescent="0.35">
      <c r="A1435">
        <v>536</v>
      </c>
      <c r="B1435" t="s">
        <v>2757</v>
      </c>
      <c r="C1435" t="s">
        <v>61</v>
      </c>
      <c r="D1435" t="s">
        <v>2758</v>
      </c>
      <c r="E1435" t="str">
        <f>RIGHT(Таблица2[[#This Row],[Дата рождения]],4)</f>
        <v>1983</v>
      </c>
      <c r="F1435">
        <v>34</v>
      </c>
      <c r="G1435" t="s">
        <v>79</v>
      </c>
      <c r="H1435">
        <v>92161609</v>
      </c>
    </row>
    <row r="1436" spans="1:8" x14ac:dyDescent="0.35">
      <c r="A1436">
        <v>1556</v>
      </c>
      <c r="B1436" t="s">
        <v>2759</v>
      </c>
      <c r="C1436" t="s">
        <v>61</v>
      </c>
      <c r="D1436" t="s">
        <v>2760</v>
      </c>
      <c r="E1436" t="str">
        <f>RIGHT(Таблица2[[#This Row],[Дата рождения]],4)</f>
        <v>1995</v>
      </c>
      <c r="F1436">
        <v>22</v>
      </c>
      <c r="G1436" t="s">
        <v>63</v>
      </c>
      <c r="H1436">
        <v>31213039</v>
      </c>
    </row>
    <row r="1437" spans="1:8" x14ac:dyDescent="0.35">
      <c r="A1437">
        <v>1491</v>
      </c>
      <c r="B1437" t="s">
        <v>2761</v>
      </c>
      <c r="C1437" t="s">
        <v>75</v>
      </c>
      <c r="D1437" t="s">
        <v>2521</v>
      </c>
      <c r="E1437" t="str">
        <f>RIGHT(Таблица2[[#This Row],[Дата рождения]],4)</f>
        <v>1985</v>
      </c>
      <c r="F1437">
        <v>32</v>
      </c>
      <c r="G1437" t="s">
        <v>63</v>
      </c>
      <c r="H1437">
        <v>69302726</v>
      </c>
    </row>
    <row r="1438" spans="1:8" x14ac:dyDescent="0.35">
      <c r="A1438">
        <v>1093</v>
      </c>
      <c r="B1438" t="s">
        <v>2762</v>
      </c>
      <c r="C1438" t="s">
        <v>61</v>
      </c>
      <c r="D1438" t="s">
        <v>2763</v>
      </c>
      <c r="E1438" t="str">
        <f>RIGHT(Таблица2[[#This Row],[Дата рождения]],4)</f>
        <v>1986</v>
      </c>
      <c r="F1438">
        <v>31</v>
      </c>
      <c r="G1438" t="s">
        <v>63</v>
      </c>
      <c r="H1438">
        <v>48577042</v>
      </c>
    </row>
    <row r="1439" spans="1:8" x14ac:dyDescent="0.35">
      <c r="A1439">
        <v>271</v>
      </c>
      <c r="B1439" t="s">
        <v>2764</v>
      </c>
      <c r="C1439" t="s">
        <v>115</v>
      </c>
      <c r="D1439" t="s">
        <v>2765</v>
      </c>
      <c r="E1439" t="str">
        <f>RIGHT(Таблица2[[#This Row],[Дата рождения]],4)</f>
        <v>1991</v>
      </c>
      <c r="F1439">
        <v>26</v>
      </c>
      <c r="G1439" t="s">
        <v>63</v>
      </c>
      <c r="H1439">
        <v>34798385</v>
      </c>
    </row>
    <row r="1440" spans="1:8" x14ac:dyDescent="0.35">
      <c r="A1440">
        <v>1698</v>
      </c>
      <c r="B1440" t="s">
        <v>2766</v>
      </c>
      <c r="C1440" t="s">
        <v>61</v>
      </c>
      <c r="D1440" t="s">
        <v>2767</v>
      </c>
      <c r="E1440" t="str">
        <f>RIGHT(Таблица2[[#This Row],[Дата рождения]],4)</f>
        <v>1976</v>
      </c>
      <c r="F1440">
        <v>42</v>
      </c>
      <c r="G1440" t="s">
        <v>79</v>
      </c>
      <c r="H1440">
        <v>11382772</v>
      </c>
    </row>
    <row r="1441" spans="1:8" x14ac:dyDescent="0.35">
      <c r="A1441">
        <v>1049</v>
      </c>
      <c r="B1441" t="s">
        <v>2768</v>
      </c>
      <c r="C1441" t="s">
        <v>75</v>
      </c>
      <c r="D1441" t="s">
        <v>2769</v>
      </c>
      <c r="E1441" t="str">
        <f>RIGHT(Таблица2[[#This Row],[Дата рождения]],4)</f>
        <v>1983</v>
      </c>
      <c r="F1441">
        <v>34</v>
      </c>
      <c r="G1441" t="s">
        <v>63</v>
      </c>
      <c r="H1441">
        <v>38921674</v>
      </c>
    </row>
    <row r="1442" spans="1:8" x14ac:dyDescent="0.35">
      <c r="A1442">
        <v>995</v>
      </c>
      <c r="B1442" t="s">
        <v>2770</v>
      </c>
      <c r="C1442" t="s">
        <v>61</v>
      </c>
      <c r="D1442" t="s">
        <v>2771</v>
      </c>
      <c r="E1442" t="str">
        <f>RIGHT(Таблица2[[#This Row],[Дата рождения]],4)</f>
        <v>1990</v>
      </c>
      <c r="F1442">
        <v>27</v>
      </c>
      <c r="G1442" t="s">
        <v>63</v>
      </c>
      <c r="H1442">
        <v>40681332</v>
      </c>
    </row>
    <row r="1443" spans="1:8" x14ac:dyDescent="0.35">
      <c r="A1443">
        <v>865</v>
      </c>
      <c r="B1443" t="s">
        <v>2772</v>
      </c>
      <c r="C1443" t="s">
        <v>61</v>
      </c>
      <c r="D1443" t="s">
        <v>2773</v>
      </c>
      <c r="E1443" t="str">
        <f>RIGHT(Таблица2[[#This Row],[Дата рождения]],4)</f>
        <v>1987</v>
      </c>
      <c r="F1443">
        <v>30</v>
      </c>
      <c r="G1443" t="s">
        <v>63</v>
      </c>
      <c r="H1443">
        <v>67288160</v>
      </c>
    </row>
    <row r="1444" spans="1:8" x14ac:dyDescent="0.35">
      <c r="A1444">
        <v>1158</v>
      </c>
      <c r="B1444" t="s">
        <v>2774</v>
      </c>
      <c r="C1444" t="s">
        <v>61</v>
      </c>
      <c r="D1444" t="s">
        <v>2775</v>
      </c>
      <c r="E1444" t="str">
        <f>RIGHT(Таблица2[[#This Row],[Дата рождения]],4)</f>
        <v>1979</v>
      </c>
      <c r="F1444">
        <v>38</v>
      </c>
      <c r="G1444" t="s">
        <v>63</v>
      </c>
      <c r="H1444">
        <v>17018231</v>
      </c>
    </row>
    <row r="1445" spans="1:8" x14ac:dyDescent="0.35">
      <c r="A1445">
        <v>763</v>
      </c>
      <c r="B1445" t="s">
        <v>2776</v>
      </c>
      <c r="C1445" t="s">
        <v>61</v>
      </c>
      <c r="D1445" t="s">
        <v>2777</v>
      </c>
      <c r="E1445" t="str">
        <f>RIGHT(Таблица2[[#This Row],[Дата рождения]],4)</f>
        <v>1998</v>
      </c>
      <c r="F1445">
        <v>19</v>
      </c>
      <c r="G1445" t="s">
        <v>63</v>
      </c>
      <c r="H1445">
        <v>80508628</v>
      </c>
    </row>
    <row r="1446" spans="1:8" x14ac:dyDescent="0.35">
      <c r="A1446">
        <v>1599</v>
      </c>
      <c r="B1446" t="s">
        <v>2778</v>
      </c>
      <c r="C1446" t="s">
        <v>61</v>
      </c>
      <c r="D1446" t="s">
        <v>1464</v>
      </c>
      <c r="E1446" t="str">
        <f>RIGHT(Таблица2[[#This Row],[Дата рождения]],4)</f>
        <v>1993</v>
      </c>
      <c r="F1446">
        <v>24</v>
      </c>
      <c r="G1446" t="s">
        <v>66</v>
      </c>
      <c r="H1446">
        <v>19898728</v>
      </c>
    </row>
    <row r="1447" spans="1:8" x14ac:dyDescent="0.35">
      <c r="A1447">
        <v>929</v>
      </c>
      <c r="B1447" t="s">
        <v>2779</v>
      </c>
      <c r="C1447" t="s">
        <v>61</v>
      </c>
      <c r="D1447" t="s">
        <v>2780</v>
      </c>
      <c r="E1447" t="str">
        <f>RIGHT(Таблица2[[#This Row],[Дата рождения]],4)</f>
        <v>1993</v>
      </c>
      <c r="F1447">
        <v>24</v>
      </c>
      <c r="G1447" t="s">
        <v>63</v>
      </c>
      <c r="H1447">
        <v>52429876</v>
      </c>
    </row>
    <row r="1448" spans="1:8" x14ac:dyDescent="0.35">
      <c r="A1448">
        <v>140</v>
      </c>
      <c r="B1448" t="s">
        <v>2781</v>
      </c>
      <c r="C1448" t="s">
        <v>61</v>
      </c>
      <c r="D1448" t="s">
        <v>2782</v>
      </c>
      <c r="E1448" t="str">
        <f>RIGHT(Таблица2[[#This Row],[Дата рождения]],4)</f>
        <v>1992</v>
      </c>
      <c r="F1448">
        <v>25</v>
      </c>
      <c r="G1448" t="s">
        <v>63</v>
      </c>
      <c r="H1448">
        <v>92997401</v>
      </c>
    </row>
    <row r="1449" spans="1:8" x14ac:dyDescent="0.35">
      <c r="A1449">
        <v>295</v>
      </c>
      <c r="B1449" t="s">
        <v>2783</v>
      </c>
      <c r="C1449" t="s">
        <v>115</v>
      </c>
      <c r="D1449" t="s">
        <v>2784</v>
      </c>
      <c r="E1449" t="str">
        <f>RIGHT(Таблица2[[#This Row],[Дата рождения]],4)</f>
        <v>1981</v>
      </c>
      <c r="F1449">
        <v>36</v>
      </c>
      <c r="G1449" t="s">
        <v>2785</v>
      </c>
      <c r="H1449">
        <v>16801686</v>
      </c>
    </row>
    <row r="1450" spans="1:8" x14ac:dyDescent="0.35">
      <c r="A1450">
        <v>373</v>
      </c>
      <c r="B1450" t="s">
        <v>2786</v>
      </c>
      <c r="C1450" t="s">
        <v>61</v>
      </c>
      <c r="D1450" t="s">
        <v>2787</v>
      </c>
      <c r="E1450" t="str">
        <f>RIGHT(Таблица2[[#This Row],[Дата рождения]],4)</f>
        <v>1978</v>
      </c>
      <c r="F1450">
        <v>39</v>
      </c>
      <c r="G1450" t="s">
        <v>66</v>
      </c>
      <c r="H1450">
        <v>46720265</v>
      </c>
    </row>
    <row r="1451" spans="1:8" x14ac:dyDescent="0.35">
      <c r="A1451">
        <v>1293</v>
      </c>
      <c r="B1451" t="s">
        <v>2788</v>
      </c>
      <c r="C1451" t="s">
        <v>115</v>
      </c>
      <c r="D1451" t="s">
        <v>2789</v>
      </c>
      <c r="E1451" t="str">
        <f>RIGHT(Таблица2[[#This Row],[Дата рождения]],4)</f>
        <v>1987</v>
      </c>
      <c r="F1451">
        <v>30</v>
      </c>
      <c r="G1451" t="s">
        <v>69</v>
      </c>
      <c r="H1451">
        <v>1542594</v>
      </c>
    </row>
    <row r="1452" spans="1:8" x14ac:dyDescent="0.35">
      <c r="A1452">
        <v>435</v>
      </c>
      <c r="B1452" t="s">
        <v>2790</v>
      </c>
      <c r="C1452" t="s">
        <v>75</v>
      </c>
      <c r="D1452" t="s">
        <v>139</v>
      </c>
      <c r="E1452" t="str">
        <f>RIGHT(Таблица2[[#This Row],[Дата рождения]],4)</f>
        <v>1985</v>
      </c>
      <c r="F1452">
        <v>32</v>
      </c>
      <c r="G1452" t="s">
        <v>63</v>
      </c>
      <c r="H1452">
        <v>85523434</v>
      </c>
    </row>
    <row r="1453" spans="1:8" x14ac:dyDescent="0.35">
      <c r="A1453">
        <v>1346</v>
      </c>
      <c r="B1453" t="s">
        <v>2791</v>
      </c>
      <c r="C1453" t="s">
        <v>75</v>
      </c>
      <c r="D1453" t="s">
        <v>2792</v>
      </c>
      <c r="E1453" t="str">
        <f>RIGHT(Таблица2[[#This Row],[Дата рождения]],4)</f>
        <v>1985</v>
      </c>
      <c r="F1453">
        <v>32</v>
      </c>
      <c r="G1453" t="s">
        <v>229</v>
      </c>
      <c r="H1453">
        <v>9211539</v>
      </c>
    </row>
    <row r="1454" spans="1:8" x14ac:dyDescent="0.35">
      <c r="A1454">
        <v>1513</v>
      </c>
      <c r="B1454" t="s">
        <v>2793</v>
      </c>
      <c r="C1454" t="s">
        <v>61</v>
      </c>
      <c r="D1454" t="s">
        <v>2794</v>
      </c>
      <c r="E1454" t="str">
        <f>RIGHT(Таблица2[[#This Row],[Дата рождения]],4)</f>
        <v>1986</v>
      </c>
      <c r="F1454">
        <v>31</v>
      </c>
      <c r="G1454" t="s">
        <v>146</v>
      </c>
      <c r="H1454">
        <v>56774144</v>
      </c>
    </row>
    <row r="1455" spans="1:8" x14ac:dyDescent="0.35">
      <c r="A1455">
        <v>443</v>
      </c>
      <c r="B1455" t="s">
        <v>2795</v>
      </c>
      <c r="C1455" t="s">
        <v>75</v>
      </c>
      <c r="D1455" t="s">
        <v>2796</v>
      </c>
      <c r="E1455" t="str">
        <f>RIGHT(Таблица2[[#This Row],[Дата рождения]],4)</f>
        <v>1977</v>
      </c>
      <c r="F1455">
        <v>40</v>
      </c>
      <c r="G1455" t="s">
        <v>63</v>
      </c>
      <c r="H1455">
        <v>50636815</v>
      </c>
    </row>
    <row r="1456" spans="1:8" x14ac:dyDescent="0.35">
      <c r="A1456">
        <v>55</v>
      </c>
      <c r="B1456" t="s">
        <v>2797</v>
      </c>
      <c r="C1456" t="s">
        <v>75</v>
      </c>
      <c r="D1456" t="s">
        <v>2798</v>
      </c>
      <c r="E1456" t="str">
        <f>RIGHT(Таблица2[[#This Row],[Дата рождения]],4)</f>
        <v>1985</v>
      </c>
      <c r="F1456">
        <v>32</v>
      </c>
      <c r="G1456" t="s">
        <v>89</v>
      </c>
      <c r="H1456">
        <v>94523183</v>
      </c>
    </row>
    <row r="1457" spans="1:8" x14ac:dyDescent="0.35">
      <c r="A1457">
        <v>1052</v>
      </c>
      <c r="B1457" t="s">
        <v>2799</v>
      </c>
      <c r="C1457" t="s">
        <v>61</v>
      </c>
      <c r="D1457" t="s">
        <v>2800</v>
      </c>
      <c r="E1457" t="str">
        <f>RIGHT(Таблица2[[#This Row],[Дата рождения]],4)</f>
        <v>1997</v>
      </c>
      <c r="F1457">
        <v>20</v>
      </c>
      <c r="G1457" t="s">
        <v>63</v>
      </c>
      <c r="H1457">
        <v>54846598</v>
      </c>
    </row>
    <row r="1458" spans="1:8" x14ac:dyDescent="0.35">
      <c r="A1458">
        <v>1746</v>
      </c>
      <c r="B1458" t="s">
        <v>299</v>
      </c>
      <c r="C1458" t="s">
        <v>75</v>
      </c>
      <c r="D1458" t="s">
        <v>2801</v>
      </c>
      <c r="E1458" t="str">
        <f>RIGHT(Таблица2[[#This Row],[Дата рождения]],4)</f>
        <v>1993</v>
      </c>
      <c r="F1458">
        <v>24</v>
      </c>
      <c r="G1458" t="s">
        <v>63</v>
      </c>
      <c r="H1458">
        <v>11533048</v>
      </c>
    </row>
    <row r="1459" spans="1:8" x14ac:dyDescent="0.35">
      <c r="A1459">
        <v>1261</v>
      </c>
      <c r="B1459" t="s">
        <v>2802</v>
      </c>
      <c r="C1459" t="s">
        <v>61</v>
      </c>
      <c r="D1459" t="s">
        <v>351</v>
      </c>
      <c r="E1459" t="str">
        <f>RIGHT(Таблица2[[#This Row],[Дата рождения]],4)</f>
        <v>1992</v>
      </c>
      <c r="F1459">
        <v>26</v>
      </c>
      <c r="G1459" t="s">
        <v>63</v>
      </c>
      <c r="H1459">
        <v>91161042</v>
      </c>
    </row>
    <row r="1460" spans="1:8" x14ac:dyDescent="0.35">
      <c r="A1460">
        <v>1622</v>
      </c>
      <c r="B1460" t="s">
        <v>2803</v>
      </c>
      <c r="C1460" t="s">
        <v>61</v>
      </c>
      <c r="D1460" t="s">
        <v>1142</v>
      </c>
      <c r="E1460" t="str">
        <f>RIGHT(Таблица2[[#This Row],[Дата рождения]],4)</f>
        <v>1996</v>
      </c>
      <c r="F1460">
        <v>21</v>
      </c>
      <c r="G1460" t="s">
        <v>109</v>
      </c>
      <c r="H1460">
        <v>22851253</v>
      </c>
    </row>
    <row r="1461" spans="1:8" x14ac:dyDescent="0.35">
      <c r="A1461">
        <v>362</v>
      </c>
      <c r="B1461" t="s">
        <v>2804</v>
      </c>
      <c r="C1461" t="s">
        <v>115</v>
      </c>
      <c r="D1461" t="s">
        <v>2805</v>
      </c>
      <c r="E1461" t="str">
        <f>RIGHT(Таблица2[[#This Row],[Дата рождения]],4)</f>
        <v>1974</v>
      </c>
      <c r="F1461">
        <v>43</v>
      </c>
      <c r="G1461" t="s">
        <v>63</v>
      </c>
      <c r="H1461">
        <v>8313674</v>
      </c>
    </row>
    <row r="1462" spans="1:8" x14ac:dyDescent="0.35">
      <c r="A1462">
        <v>1288</v>
      </c>
      <c r="B1462" t="s">
        <v>2806</v>
      </c>
      <c r="C1462" t="s">
        <v>115</v>
      </c>
      <c r="D1462" t="s">
        <v>2316</v>
      </c>
      <c r="E1462" t="str">
        <f>RIGHT(Таблица2[[#This Row],[Дата рождения]],4)</f>
        <v>1988</v>
      </c>
      <c r="F1462">
        <v>29</v>
      </c>
      <c r="G1462" t="s">
        <v>63</v>
      </c>
      <c r="H1462">
        <v>31414807</v>
      </c>
    </row>
    <row r="1463" spans="1:8" x14ac:dyDescent="0.35">
      <c r="A1463">
        <v>671</v>
      </c>
      <c r="B1463" t="s">
        <v>2807</v>
      </c>
      <c r="C1463" t="s">
        <v>75</v>
      </c>
      <c r="D1463" t="s">
        <v>2808</v>
      </c>
      <c r="E1463" t="str">
        <f>RIGHT(Таблица2[[#This Row],[Дата рождения]],4)</f>
        <v>1987</v>
      </c>
      <c r="F1463">
        <v>30</v>
      </c>
      <c r="G1463" t="s">
        <v>69</v>
      </c>
      <c r="H1463">
        <v>26958295</v>
      </c>
    </row>
    <row r="1464" spans="1:8" x14ac:dyDescent="0.35">
      <c r="A1464">
        <v>60</v>
      </c>
      <c r="B1464" t="s">
        <v>2809</v>
      </c>
      <c r="C1464" t="s">
        <v>61</v>
      </c>
      <c r="D1464" t="s">
        <v>2810</v>
      </c>
      <c r="E1464" t="str">
        <f>RIGHT(Таблица2[[#This Row],[Дата рождения]],4)</f>
        <v>1984</v>
      </c>
      <c r="F1464">
        <v>33</v>
      </c>
      <c r="G1464" t="s">
        <v>109</v>
      </c>
      <c r="H1464">
        <v>13553117</v>
      </c>
    </row>
    <row r="1465" spans="1:8" x14ac:dyDescent="0.35">
      <c r="A1465">
        <v>509</v>
      </c>
      <c r="B1465" t="s">
        <v>2811</v>
      </c>
      <c r="C1465" t="s">
        <v>61</v>
      </c>
      <c r="D1465" t="s">
        <v>1813</v>
      </c>
      <c r="E1465" t="str">
        <f>RIGHT(Таблица2[[#This Row],[Дата рождения]],4)</f>
        <v>1979</v>
      </c>
      <c r="F1465">
        <v>38</v>
      </c>
      <c r="G1465" t="s">
        <v>89</v>
      </c>
      <c r="H1465">
        <v>4382464</v>
      </c>
    </row>
    <row r="1466" spans="1:8" x14ac:dyDescent="0.35">
      <c r="A1466">
        <v>415</v>
      </c>
      <c r="B1466" t="s">
        <v>2812</v>
      </c>
      <c r="C1466" t="s">
        <v>61</v>
      </c>
      <c r="D1466" t="s">
        <v>2813</v>
      </c>
      <c r="E1466" t="str">
        <f>RIGHT(Таблица2[[#This Row],[Дата рождения]],4)</f>
        <v>1983</v>
      </c>
      <c r="F1466">
        <v>34</v>
      </c>
      <c r="G1466" t="s">
        <v>63</v>
      </c>
      <c r="H1466">
        <v>722322</v>
      </c>
    </row>
    <row r="1467" spans="1:8" x14ac:dyDescent="0.35">
      <c r="A1467">
        <v>662</v>
      </c>
      <c r="B1467" t="s">
        <v>2814</v>
      </c>
      <c r="C1467" t="s">
        <v>75</v>
      </c>
      <c r="D1467" t="s">
        <v>2815</v>
      </c>
      <c r="E1467" t="str">
        <f>RIGHT(Таблица2[[#This Row],[Дата рождения]],4)</f>
        <v>1958</v>
      </c>
      <c r="F1467">
        <v>59</v>
      </c>
      <c r="G1467" t="s">
        <v>63</v>
      </c>
      <c r="H1467">
        <v>64353488</v>
      </c>
    </row>
    <row r="1468" spans="1:8" x14ac:dyDescent="0.35">
      <c r="A1468">
        <v>817</v>
      </c>
      <c r="B1468" t="s">
        <v>2816</v>
      </c>
      <c r="C1468" t="s">
        <v>75</v>
      </c>
      <c r="D1468" t="s">
        <v>2817</v>
      </c>
      <c r="E1468" t="str">
        <f>RIGHT(Таблица2[[#This Row],[Дата рождения]],4)</f>
        <v>1978</v>
      </c>
      <c r="F1468">
        <v>39</v>
      </c>
      <c r="G1468" t="s">
        <v>63</v>
      </c>
      <c r="H1468">
        <v>7054235</v>
      </c>
    </row>
    <row r="1469" spans="1:8" x14ac:dyDescent="0.35">
      <c r="A1469">
        <v>97</v>
      </c>
      <c r="B1469" t="s">
        <v>2818</v>
      </c>
      <c r="C1469" t="s">
        <v>61</v>
      </c>
      <c r="D1469" t="s">
        <v>2819</v>
      </c>
      <c r="E1469" t="str">
        <f>RIGHT(Таблица2[[#This Row],[Дата рождения]],4)</f>
        <v>1993</v>
      </c>
      <c r="F1469">
        <v>24</v>
      </c>
      <c r="G1469" t="s">
        <v>63</v>
      </c>
      <c r="H1469">
        <v>97255047</v>
      </c>
    </row>
    <row r="1470" spans="1:8" x14ac:dyDescent="0.35">
      <c r="A1470">
        <v>811</v>
      </c>
      <c r="B1470" t="s">
        <v>2820</v>
      </c>
      <c r="C1470" t="s">
        <v>61</v>
      </c>
      <c r="D1470" t="s">
        <v>2821</v>
      </c>
      <c r="E1470" t="str">
        <f>RIGHT(Таблица2[[#This Row],[Дата рождения]],4)</f>
        <v>1975</v>
      </c>
      <c r="F1470">
        <v>42</v>
      </c>
      <c r="G1470" t="s">
        <v>63</v>
      </c>
      <c r="H1470">
        <v>5728181</v>
      </c>
    </row>
    <row r="1471" spans="1:8" x14ac:dyDescent="0.35">
      <c r="A1471">
        <v>1413</v>
      </c>
      <c r="B1471" t="s">
        <v>2822</v>
      </c>
      <c r="C1471" t="s">
        <v>61</v>
      </c>
      <c r="D1471" t="s">
        <v>2823</v>
      </c>
      <c r="E1471" t="str">
        <f>RIGHT(Таблица2[[#This Row],[Дата рождения]],4)</f>
        <v>1989</v>
      </c>
      <c r="F1471">
        <v>28</v>
      </c>
      <c r="G1471" t="s">
        <v>63</v>
      </c>
      <c r="H1471">
        <v>36655014</v>
      </c>
    </row>
    <row r="1472" spans="1:8" x14ac:dyDescent="0.35">
      <c r="A1472">
        <v>621</v>
      </c>
      <c r="B1472" t="s">
        <v>2824</v>
      </c>
      <c r="C1472" t="s">
        <v>61</v>
      </c>
      <c r="D1472" t="s">
        <v>2825</v>
      </c>
      <c r="E1472" t="str">
        <f>RIGHT(Таблица2[[#This Row],[Дата рождения]],4)</f>
        <v>1992</v>
      </c>
      <c r="F1472">
        <v>25</v>
      </c>
      <c r="G1472" t="s">
        <v>63</v>
      </c>
      <c r="H1472">
        <v>66350806</v>
      </c>
    </row>
    <row r="1473" spans="1:8" x14ac:dyDescent="0.35">
      <c r="A1473">
        <v>1554</v>
      </c>
      <c r="B1473" t="s">
        <v>2826</v>
      </c>
      <c r="C1473" t="s">
        <v>75</v>
      </c>
      <c r="D1473" t="s">
        <v>495</v>
      </c>
      <c r="E1473" t="str">
        <f>RIGHT(Таблица2[[#This Row],[Дата рождения]],4)</f>
        <v>1996</v>
      </c>
      <c r="F1473">
        <v>21</v>
      </c>
      <c r="G1473" t="s">
        <v>63</v>
      </c>
      <c r="H1473">
        <v>68400374</v>
      </c>
    </row>
    <row r="1474" spans="1:8" x14ac:dyDescent="0.35">
      <c r="A1474">
        <v>490</v>
      </c>
      <c r="B1474" t="s">
        <v>2827</v>
      </c>
      <c r="C1474" t="s">
        <v>115</v>
      </c>
      <c r="D1474" t="s">
        <v>2828</v>
      </c>
      <c r="E1474" t="str">
        <f>RIGHT(Таблица2[[#This Row],[Дата рождения]],4)</f>
        <v>1996</v>
      </c>
      <c r="F1474">
        <v>21</v>
      </c>
      <c r="G1474" t="s">
        <v>63</v>
      </c>
      <c r="H1474">
        <v>78837436</v>
      </c>
    </row>
    <row r="1475" spans="1:8" x14ac:dyDescent="0.35">
      <c r="A1475">
        <v>1639</v>
      </c>
      <c r="B1475" t="s">
        <v>2829</v>
      </c>
      <c r="C1475" t="s">
        <v>115</v>
      </c>
      <c r="D1475" t="s">
        <v>2830</v>
      </c>
      <c r="E1475" t="str">
        <f>RIGHT(Таблица2[[#This Row],[Дата рождения]],4)</f>
        <v>1969</v>
      </c>
      <c r="F1475">
        <v>48</v>
      </c>
      <c r="G1475" t="s">
        <v>98</v>
      </c>
      <c r="H1475">
        <v>47232451</v>
      </c>
    </row>
    <row r="1476" spans="1:8" x14ac:dyDescent="0.35">
      <c r="A1476">
        <v>1608</v>
      </c>
      <c r="B1476" t="s">
        <v>2831</v>
      </c>
      <c r="C1476" t="s">
        <v>75</v>
      </c>
      <c r="D1476" t="s">
        <v>2832</v>
      </c>
      <c r="E1476" t="str">
        <f>RIGHT(Таблица2[[#This Row],[Дата рождения]],4)</f>
        <v>1994</v>
      </c>
      <c r="F1476">
        <v>23</v>
      </c>
      <c r="G1476" t="s">
        <v>63</v>
      </c>
      <c r="H1476">
        <v>41980470</v>
      </c>
    </row>
    <row r="1477" spans="1:8" x14ac:dyDescent="0.35">
      <c r="A1477">
        <v>293</v>
      </c>
      <c r="B1477" t="s">
        <v>2833</v>
      </c>
      <c r="C1477" t="s">
        <v>75</v>
      </c>
      <c r="D1477" t="s">
        <v>2834</v>
      </c>
      <c r="E1477" t="str">
        <f>RIGHT(Таблица2[[#This Row],[Дата рождения]],4)</f>
        <v>1995</v>
      </c>
      <c r="F1477">
        <v>22</v>
      </c>
      <c r="G1477" t="s">
        <v>63</v>
      </c>
      <c r="H1477">
        <v>96966430</v>
      </c>
    </row>
    <row r="1478" spans="1:8" x14ac:dyDescent="0.35">
      <c r="A1478">
        <v>581</v>
      </c>
      <c r="B1478" t="s">
        <v>2835</v>
      </c>
      <c r="C1478" t="s">
        <v>115</v>
      </c>
      <c r="D1478" t="s">
        <v>2451</v>
      </c>
      <c r="E1478" t="str">
        <f>RIGHT(Таблица2[[#This Row],[Дата рождения]],4)</f>
        <v>1998</v>
      </c>
      <c r="F1478">
        <v>19</v>
      </c>
      <c r="G1478" t="s">
        <v>98</v>
      </c>
      <c r="H1478">
        <v>4605229</v>
      </c>
    </row>
    <row r="1479" spans="1:8" x14ac:dyDescent="0.35">
      <c r="A1479">
        <v>1478</v>
      </c>
      <c r="B1479" t="s">
        <v>2836</v>
      </c>
      <c r="C1479" t="s">
        <v>115</v>
      </c>
      <c r="D1479" t="s">
        <v>2837</v>
      </c>
      <c r="E1479" t="str">
        <f>RIGHT(Таблица2[[#This Row],[Дата рождения]],4)</f>
        <v>1980</v>
      </c>
      <c r="F1479">
        <v>37</v>
      </c>
      <c r="G1479" t="s">
        <v>98</v>
      </c>
      <c r="H1479">
        <v>78786864</v>
      </c>
    </row>
    <row r="1480" spans="1:8" x14ac:dyDescent="0.35">
      <c r="A1480">
        <v>274</v>
      </c>
      <c r="B1480" t="s">
        <v>2838</v>
      </c>
      <c r="C1480" t="s">
        <v>75</v>
      </c>
      <c r="D1480" t="s">
        <v>2839</v>
      </c>
      <c r="E1480" t="str">
        <f>RIGHT(Таблица2[[#This Row],[Дата рождения]],4)</f>
        <v>1984</v>
      </c>
      <c r="F1480">
        <v>33</v>
      </c>
      <c r="G1480" t="s">
        <v>109</v>
      </c>
      <c r="H1480">
        <v>91132002</v>
      </c>
    </row>
    <row r="1481" spans="1:8" x14ac:dyDescent="0.35">
      <c r="A1481">
        <v>242</v>
      </c>
      <c r="B1481" t="s">
        <v>2840</v>
      </c>
      <c r="C1481" t="s">
        <v>115</v>
      </c>
      <c r="D1481" t="s">
        <v>2841</v>
      </c>
      <c r="E1481" t="str">
        <f>RIGHT(Таблица2[[#This Row],[Дата рождения]],4)</f>
        <v>1987</v>
      </c>
      <c r="F1481">
        <v>30</v>
      </c>
      <c r="G1481" t="s">
        <v>109</v>
      </c>
      <c r="H1481">
        <v>11726183</v>
      </c>
    </row>
    <row r="1482" spans="1:8" x14ac:dyDescent="0.35">
      <c r="A1482">
        <v>372</v>
      </c>
      <c r="B1482" t="s">
        <v>2842</v>
      </c>
      <c r="C1482" t="s">
        <v>61</v>
      </c>
      <c r="D1482" t="s">
        <v>2843</v>
      </c>
      <c r="E1482" t="str">
        <f>RIGHT(Таблица2[[#This Row],[Дата рождения]],4)</f>
        <v>1995</v>
      </c>
      <c r="F1482">
        <v>22</v>
      </c>
      <c r="G1482" t="s">
        <v>66</v>
      </c>
      <c r="H1482">
        <v>88308515</v>
      </c>
    </row>
    <row r="1483" spans="1:8" x14ac:dyDescent="0.35">
      <c r="A1483">
        <v>591</v>
      </c>
      <c r="B1483" t="s">
        <v>2844</v>
      </c>
      <c r="C1483" t="s">
        <v>75</v>
      </c>
      <c r="D1483" t="s">
        <v>2845</v>
      </c>
      <c r="E1483" t="str">
        <f>RIGHT(Таблица2[[#This Row],[Дата рождения]],4)</f>
        <v>1982</v>
      </c>
      <c r="F1483">
        <v>35</v>
      </c>
      <c r="G1483" t="s">
        <v>63</v>
      </c>
      <c r="H1483">
        <v>29037956</v>
      </c>
    </row>
    <row r="1484" spans="1:8" x14ac:dyDescent="0.35">
      <c r="A1484">
        <v>124</v>
      </c>
      <c r="B1484" t="s">
        <v>2846</v>
      </c>
      <c r="C1484" t="s">
        <v>61</v>
      </c>
      <c r="D1484" t="s">
        <v>2847</v>
      </c>
      <c r="E1484" t="str">
        <f>RIGHT(Таблица2[[#This Row],[Дата рождения]],4)</f>
        <v>1992</v>
      </c>
      <c r="F1484">
        <v>25</v>
      </c>
      <c r="G1484" t="s">
        <v>63</v>
      </c>
      <c r="H1484">
        <v>83497673</v>
      </c>
    </row>
    <row r="1485" spans="1:8" x14ac:dyDescent="0.35">
      <c r="A1485">
        <v>564</v>
      </c>
      <c r="B1485" t="s">
        <v>2848</v>
      </c>
      <c r="C1485" t="s">
        <v>115</v>
      </c>
      <c r="D1485" t="s">
        <v>691</v>
      </c>
      <c r="E1485" t="str">
        <f>RIGHT(Таблица2[[#This Row],[Дата рождения]],4)</f>
        <v>1985</v>
      </c>
      <c r="F1485">
        <v>32</v>
      </c>
      <c r="G1485" t="s">
        <v>69</v>
      </c>
      <c r="H1485">
        <v>55389138</v>
      </c>
    </row>
    <row r="1486" spans="1:8" x14ac:dyDescent="0.35">
      <c r="A1486">
        <v>1212</v>
      </c>
      <c r="B1486" t="s">
        <v>2849</v>
      </c>
      <c r="C1486" t="s">
        <v>61</v>
      </c>
      <c r="D1486" t="s">
        <v>2850</v>
      </c>
      <c r="E1486" t="str">
        <f>RIGHT(Таблица2[[#This Row],[Дата рождения]],4)</f>
        <v>1981</v>
      </c>
      <c r="F1486">
        <v>37</v>
      </c>
      <c r="G1486" t="s">
        <v>63</v>
      </c>
      <c r="H1486">
        <v>87034603</v>
      </c>
    </row>
    <row r="1487" spans="1:8" x14ac:dyDescent="0.35">
      <c r="A1487">
        <v>519</v>
      </c>
      <c r="B1487" t="s">
        <v>2851</v>
      </c>
      <c r="C1487" t="s">
        <v>115</v>
      </c>
      <c r="D1487" t="s">
        <v>2852</v>
      </c>
      <c r="E1487" t="str">
        <f>RIGHT(Таблица2[[#This Row],[Дата рождения]],4)</f>
        <v>1980</v>
      </c>
      <c r="F1487">
        <v>37</v>
      </c>
      <c r="G1487" t="s">
        <v>109</v>
      </c>
      <c r="H1487">
        <v>41439969</v>
      </c>
    </row>
    <row r="1488" spans="1:8" x14ac:dyDescent="0.35">
      <c r="A1488">
        <v>1475</v>
      </c>
      <c r="B1488" t="s">
        <v>2853</v>
      </c>
      <c r="C1488" t="s">
        <v>75</v>
      </c>
      <c r="D1488" t="s">
        <v>2854</v>
      </c>
      <c r="E1488" t="str">
        <f>RIGHT(Таблица2[[#This Row],[Дата рождения]],4)</f>
        <v>1989</v>
      </c>
      <c r="F1488">
        <v>28</v>
      </c>
      <c r="G1488" t="s">
        <v>63</v>
      </c>
      <c r="H1488">
        <v>82671123</v>
      </c>
    </row>
    <row r="1489" spans="1:8" x14ac:dyDescent="0.35">
      <c r="A1489">
        <v>1782</v>
      </c>
      <c r="B1489" t="s">
        <v>2855</v>
      </c>
      <c r="C1489" t="s">
        <v>61</v>
      </c>
      <c r="D1489" t="s">
        <v>2856</v>
      </c>
      <c r="E1489" t="str">
        <f>RIGHT(Таблица2[[#This Row],[Дата рождения]],4)</f>
        <v>1986</v>
      </c>
      <c r="F1489">
        <v>31</v>
      </c>
      <c r="G1489" t="s">
        <v>63</v>
      </c>
      <c r="H1489">
        <v>58969925</v>
      </c>
    </row>
    <row r="1490" spans="1:8" x14ac:dyDescent="0.35">
      <c r="A1490">
        <v>1585</v>
      </c>
      <c r="B1490" t="s">
        <v>2857</v>
      </c>
      <c r="C1490" t="s">
        <v>61</v>
      </c>
      <c r="D1490" t="s">
        <v>2858</v>
      </c>
      <c r="E1490" t="str">
        <f>RIGHT(Таблица2[[#This Row],[Дата рождения]],4)</f>
        <v>1977</v>
      </c>
      <c r="F1490">
        <v>40</v>
      </c>
      <c r="G1490" t="s">
        <v>63</v>
      </c>
      <c r="H1490">
        <v>99049982</v>
      </c>
    </row>
    <row r="1491" spans="1:8" x14ac:dyDescent="0.35">
      <c r="A1491">
        <v>333</v>
      </c>
      <c r="B1491" t="s">
        <v>2859</v>
      </c>
      <c r="C1491" t="s">
        <v>61</v>
      </c>
      <c r="D1491" t="s">
        <v>2860</v>
      </c>
      <c r="E1491" t="str">
        <f>RIGHT(Таблица2[[#This Row],[Дата рождения]],4)</f>
        <v>1987</v>
      </c>
      <c r="F1491">
        <v>30</v>
      </c>
      <c r="G1491" t="s">
        <v>63</v>
      </c>
      <c r="H1491">
        <v>13956989</v>
      </c>
    </row>
    <row r="1492" spans="1:8" x14ac:dyDescent="0.35">
      <c r="A1492">
        <v>795</v>
      </c>
      <c r="B1492" t="s">
        <v>2861</v>
      </c>
      <c r="C1492" t="s">
        <v>61</v>
      </c>
      <c r="D1492" t="s">
        <v>2862</v>
      </c>
      <c r="E1492" t="str">
        <f>RIGHT(Таблица2[[#This Row],[Дата рождения]],4)</f>
        <v>1997</v>
      </c>
      <c r="F1492">
        <v>20</v>
      </c>
      <c r="G1492" t="s">
        <v>63</v>
      </c>
      <c r="H1492">
        <v>82129051</v>
      </c>
    </row>
    <row r="1493" spans="1:8" x14ac:dyDescent="0.35">
      <c r="A1493">
        <v>1480</v>
      </c>
      <c r="B1493" t="s">
        <v>2863</v>
      </c>
      <c r="C1493" t="s">
        <v>75</v>
      </c>
      <c r="D1493" t="s">
        <v>2864</v>
      </c>
      <c r="E1493" t="str">
        <f>RIGHT(Таблица2[[#This Row],[Дата рождения]],4)</f>
        <v>1982</v>
      </c>
      <c r="F1493">
        <v>35</v>
      </c>
      <c r="G1493" t="s">
        <v>69</v>
      </c>
      <c r="H1493">
        <v>81959871</v>
      </c>
    </row>
    <row r="1494" spans="1:8" x14ac:dyDescent="0.35">
      <c r="A1494">
        <v>1074</v>
      </c>
      <c r="B1494" t="s">
        <v>2865</v>
      </c>
      <c r="C1494" t="s">
        <v>75</v>
      </c>
      <c r="D1494" t="s">
        <v>2866</v>
      </c>
      <c r="E1494" t="str">
        <f>RIGHT(Таблица2[[#This Row],[Дата рождения]],4)</f>
        <v>1994</v>
      </c>
      <c r="F1494">
        <v>23</v>
      </c>
      <c r="G1494" t="s">
        <v>63</v>
      </c>
      <c r="H1494">
        <v>76383655</v>
      </c>
    </row>
    <row r="1495" spans="1:8" x14ac:dyDescent="0.35">
      <c r="A1495">
        <v>29</v>
      </c>
      <c r="B1495" t="s">
        <v>2867</v>
      </c>
      <c r="C1495" t="s">
        <v>75</v>
      </c>
      <c r="D1495" t="s">
        <v>2868</v>
      </c>
      <c r="E1495" t="str">
        <f>RIGHT(Таблица2[[#This Row],[Дата рождения]],4)</f>
        <v>1997</v>
      </c>
      <c r="F1495">
        <v>20</v>
      </c>
      <c r="G1495" t="s">
        <v>63</v>
      </c>
      <c r="H1495">
        <v>67253045</v>
      </c>
    </row>
    <row r="1496" spans="1:8" x14ac:dyDescent="0.35">
      <c r="A1496">
        <v>21</v>
      </c>
      <c r="B1496" t="s">
        <v>2869</v>
      </c>
      <c r="C1496" t="s">
        <v>61</v>
      </c>
      <c r="D1496" t="s">
        <v>2870</v>
      </c>
      <c r="E1496" t="str">
        <f>RIGHT(Таблица2[[#This Row],[Дата рождения]],4)</f>
        <v>1976</v>
      </c>
      <c r="F1496">
        <v>42</v>
      </c>
      <c r="G1496" t="s">
        <v>63</v>
      </c>
      <c r="H1496">
        <v>15477233</v>
      </c>
    </row>
    <row r="1497" spans="1:8" x14ac:dyDescent="0.35">
      <c r="A1497">
        <v>81</v>
      </c>
      <c r="B1497" t="s">
        <v>2871</v>
      </c>
      <c r="C1497" t="s">
        <v>115</v>
      </c>
      <c r="D1497" t="s">
        <v>2872</v>
      </c>
      <c r="E1497" t="str">
        <f>RIGHT(Таблица2[[#This Row],[Дата рождения]],4)</f>
        <v>1998</v>
      </c>
      <c r="F1497">
        <v>19</v>
      </c>
      <c r="G1497" t="s">
        <v>63</v>
      </c>
      <c r="H1497">
        <v>41233730</v>
      </c>
    </row>
    <row r="1498" spans="1:8" x14ac:dyDescent="0.35">
      <c r="A1498">
        <v>219</v>
      </c>
      <c r="B1498" t="s">
        <v>2873</v>
      </c>
      <c r="C1498" t="s">
        <v>75</v>
      </c>
      <c r="D1498" t="s">
        <v>2874</v>
      </c>
      <c r="E1498" t="str">
        <f>RIGHT(Таблица2[[#This Row],[Дата рождения]],4)</f>
        <v>1985</v>
      </c>
      <c r="F1498">
        <v>33</v>
      </c>
      <c r="G1498" t="s">
        <v>63</v>
      </c>
      <c r="H1498">
        <v>67153468</v>
      </c>
    </row>
    <row r="1499" spans="1:8" x14ac:dyDescent="0.35">
      <c r="A1499">
        <v>636</v>
      </c>
      <c r="B1499" t="s">
        <v>2875</v>
      </c>
      <c r="C1499" t="s">
        <v>61</v>
      </c>
      <c r="D1499" t="s">
        <v>2876</v>
      </c>
      <c r="E1499" t="str">
        <f>RIGHT(Таблица2[[#This Row],[Дата рождения]],4)</f>
        <v>1982</v>
      </c>
      <c r="F1499">
        <v>35</v>
      </c>
      <c r="G1499" t="s">
        <v>79</v>
      </c>
      <c r="H1499">
        <v>91827108</v>
      </c>
    </row>
    <row r="1500" spans="1:8" x14ac:dyDescent="0.35">
      <c r="A1500">
        <v>736</v>
      </c>
      <c r="B1500" t="s">
        <v>2877</v>
      </c>
      <c r="C1500" t="s">
        <v>61</v>
      </c>
      <c r="D1500" t="s">
        <v>2878</v>
      </c>
      <c r="E1500" t="str">
        <f>RIGHT(Таблица2[[#This Row],[Дата рождения]],4)</f>
        <v>1985</v>
      </c>
      <c r="F1500">
        <v>32</v>
      </c>
      <c r="G1500" t="s">
        <v>119</v>
      </c>
      <c r="H1500">
        <v>76164586</v>
      </c>
    </row>
    <row r="1501" spans="1:8" x14ac:dyDescent="0.35">
      <c r="A1501">
        <v>130</v>
      </c>
      <c r="B1501" t="s">
        <v>2879</v>
      </c>
      <c r="C1501" t="s">
        <v>61</v>
      </c>
      <c r="D1501" t="s">
        <v>2880</v>
      </c>
      <c r="E1501" t="str">
        <f>RIGHT(Таблица2[[#This Row],[Дата рождения]],4)</f>
        <v>1979</v>
      </c>
      <c r="F1501">
        <v>38</v>
      </c>
      <c r="G1501" t="s">
        <v>63</v>
      </c>
      <c r="H1501">
        <v>17118290</v>
      </c>
    </row>
    <row r="1502" spans="1:8" x14ac:dyDescent="0.35">
      <c r="A1502">
        <v>7</v>
      </c>
      <c r="B1502" t="s">
        <v>2881</v>
      </c>
      <c r="C1502" t="s">
        <v>61</v>
      </c>
      <c r="D1502" t="s">
        <v>2882</v>
      </c>
      <c r="E1502" t="str">
        <f>RIGHT(Таблица2[[#This Row],[Дата рождения]],4)</f>
        <v>1983</v>
      </c>
      <c r="F1502">
        <v>34</v>
      </c>
      <c r="G1502" t="s">
        <v>63</v>
      </c>
      <c r="H1502">
        <v>66455401</v>
      </c>
    </row>
    <row r="1503" spans="1:8" x14ac:dyDescent="0.35">
      <c r="A1503">
        <v>1506</v>
      </c>
      <c r="B1503" t="s">
        <v>2883</v>
      </c>
      <c r="C1503" t="s">
        <v>61</v>
      </c>
      <c r="D1503" t="s">
        <v>2884</v>
      </c>
      <c r="E1503" t="str">
        <f>RIGHT(Таблица2[[#This Row],[Дата рождения]],4)</f>
        <v>1989</v>
      </c>
      <c r="F1503">
        <v>29</v>
      </c>
      <c r="G1503" t="s">
        <v>79</v>
      </c>
      <c r="H1503">
        <v>69256558</v>
      </c>
    </row>
    <row r="1504" spans="1:8" x14ac:dyDescent="0.35">
      <c r="A1504">
        <v>1763</v>
      </c>
      <c r="B1504" t="s">
        <v>2885</v>
      </c>
      <c r="C1504" t="s">
        <v>61</v>
      </c>
      <c r="D1504" t="s">
        <v>1248</v>
      </c>
      <c r="E1504" t="str">
        <f>RIGHT(Таблица2[[#This Row],[Дата рождения]],4)</f>
        <v>1995</v>
      </c>
      <c r="F1504">
        <v>22</v>
      </c>
      <c r="G1504" t="s">
        <v>63</v>
      </c>
      <c r="H1504">
        <v>31957573</v>
      </c>
    </row>
    <row r="1505" spans="1:8" x14ac:dyDescent="0.35">
      <c r="A1505">
        <v>238</v>
      </c>
      <c r="B1505" t="s">
        <v>2886</v>
      </c>
      <c r="C1505" t="s">
        <v>75</v>
      </c>
      <c r="D1505" t="s">
        <v>2874</v>
      </c>
      <c r="E1505" t="str">
        <f>RIGHT(Таблица2[[#This Row],[Дата рождения]],4)</f>
        <v>1985</v>
      </c>
      <c r="F1505">
        <v>33</v>
      </c>
      <c r="G1505" t="s">
        <v>63</v>
      </c>
      <c r="H1505">
        <v>6828690</v>
      </c>
    </row>
    <row r="1506" spans="1:8" x14ac:dyDescent="0.35">
      <c r="A1506">
        <v>1241</v>
      </c>
      <c r="B1506" t="s">
        <v>2887</v>
      </c>
      <c r="C1506" t="s">
        <v>75</v>
      </c>
      <c r="D1506" t="s">
        <v>2888</v>
      </c>
      <c r="E1506" t="str">
        <f>RIGHT(Таблица2[[#This Row],[Дата рождения]],4)</f>
        <v>1991</v>
      </c>
      <c r="F1506">
        <v>27</v>
      </c>
      <c r="G1506" t="s">
        <v>63</v>
      </c>
      <c r="H1506">
        <v>74183912</v>
      </c>
    </row>
    <row r="1507" spans="1:8" x14ac:dyDescent="0.35">
      <c r="A1507">
        <v>1163</v>
      </c>
      <c r="B1507" t="s">
        <v>2889</v>
      </c>
      <c r="C1507" t="s">
        <v>61</v>
      </c>
      <c r="D1507" t="s">
        <v>2890</v>
      </c>
      <c r="E1507" t="str">
        <f>RIGHT(Таблица2[[#This Row],[Дата рождения]],4)</f>
        <v>1987</v>
      </c>
      <c r="F1507">
        <v>30</v>
      </c>
      <c r="G1507" t="s">
        <v>63</v>
      </c>
      <c r="H1507">
        <v>35090962</v>
      </c>
    </row>
    <row r="1508" spans="1:8" x14ac:dyDescent="0.35">
      <c r="A1508">
        <v>1631</v>
      </c>
      <c r="B1508" t="s">
        <v>2891</v>
      </c>
      <c r="C1508" t="s">
        <v>75</v>
      </c>
      <c r="D1508" t="s">
        <v>2892</v>
      </c>
      <c r="E1508" t="str">
        <f>RIGHT(Таблица2[[#This Row],[Дата рождения]],4)</f>
        <v>1987</v>
      </c>
      <c r="F1508">
        <v>30</v>
      </c>
      <c r="G1508" t="s">
        <v>146</v>
      </c>
      <c r="H1508">
        <v>95389589</v>
      </c>
    </row>
    <row r="1509" spans="1:8" x14ac:dyDescent="0.35">
      <c r="A1509">
        <v>768</v>
      </c>
      <c r="B1509" t="s">
        <v>2893</v>
      </c>
      <c r="C1509" t="s">
        <v>115</v>
      </c>
      <c r="D1509" t="s">
        <v>2894</v>
      </c>
      <c r="E1509" t="str">
        <f>RIGHT(Таблица2[[#This Row],[Дата рождения]],4)</f>
        <v>1986</v>
      </c>
      <c r="F1509">
        <v>31</v>
      </c>
      <c r="G1509" t="s">
        <v>63</v>
      </c>
      <c r="H1509">
        <v>94595365</v>
      </c>
    </row>
    <row r="1510" spans="1:8" x14ac:dyDescent="0.35">
      <c r="A1510">
        <v>283</v>
      </c>
      <c r="B1510" t="s">
        <v>2895</v>
      </c>
      <c r="C1510" t="s">
        <v>75</v>
      </c>
      <c r="D1510" t="s">
        <v>2896</v>
      </c>
      <c r="E1510" t="str">
        <f>RIGHT(Таблица2[[#This Row],[Дата рождения]],4)</f>
        <v>1988</v>
      </c>
      <c r="F1510">
        <v>29</v>
      </c>
      <c r="G1510" t="s">
        <v>119</v>
      </c>
      <c r="H1510">
        <v>34901155</v>
      </c>
    </row>
    <row r="1511" spans="1:8" x14ac:dyDescent="0.35">
      <c r="A1511">
        <v>524</v>
      </c>
      <c r="B1511" t="s">
        <v>2897</v>
      </c>
      <c r="C1511" t="s">
        <v>61</v>
      </c>
      <c r="D1511" t="s">
        <v>2240</v>
      </c>
      <c r="E1511" t="str">
        <f>RIGHT(Таблица2[[#This Row],[Дата рождения]],4)</f>
        <v>1993</v>
      </c>
      <c r="F1511">
        <v>24</v>
      </c>
      <c r="G1511" t="s">
        <v>66</v>
      </c>
      <c r="H1511">
        <v>94913412</v>
      </c>
    </row>
    <row r="1512" spans="1:8" x14ac:dyDescent="0.35">
      <c r="A1512">
        <v>511</v>
      </c>
      <c r="B1512" t="s">
        <v>2898</v>
      </c>
      <c r="C1512" t="s">
        <v>75</v>
      </c>
      <c r="D1512" t="s">
        <v>2899</v>
      </c>
      <c r="E1512" t="str">
        <f>RIGHT(Таблица2[[#This Row],[Дата рождения]],4)</f>
        <v>1990</v>
      </c>
      <c r="F1512">
        <v>27</v>
      </c>
      <c r="G1512" t="s">
        <v>63</v>
      </c>
      <c r="H1512">
        <v>49730813</v>
      </c>
    </row>
    <row r="1513" spans="1:8" x14ac:dyDescent="0.35">
      <c r="A1513">
        <v>1375</v>
      </c>
      <c r="B1513" t="s">
        <v>2900</v>
      </c>
      <c r="C1513" t="s">
        <v>75</v>
      </c>
      <c r="D1513" t="s">
        <v>2901</v>
      </c>
      <c r="E1513" t="str">
        <f>RIGHT(Таблица2[[#This Row],[Дата рождения]],4)</f>
        <v>1994</v>
      </c>
      <c r="F1513">
        <v>23</v>
      </c>
      <c r="G1513" t="s">
        <v>66</v>
      </c>
      <c r="H1513">
        <v>45758626</v>
      </c>
    </row>
    <row r="1514" spans="1:8" x14ac:dyDescent="0.35">
      <c r="A1514">
        <v>979</v>
      </c>
      <c r="B1514" t="s">
        <v>2529</v>
      </c>
      <c r="C1514" t="s">
        <v>61</v>
      </c>
      <c r="D1514" t="s">
        <v>2530</v>
      </c>
      <c r="E1514" t="str">
        <f>RIGHT(Таблица2[[#This Row],[Дата рождения]],4)</f>
        <v>1993</v>
      </c>
      <c r="F1514">
        <v>24</v>
      </c>
      <c r="G1514" t="s">
        <v>63</v>
      </c>
      <c r="H1514">
        <v>24583007</v>
      </c>
    </row>
    <row r="1515" spans="1:8" x14ac:dyDescent="0.35">
      <c r="A1515">
        <v>11</v>
      </c>
      <c r="B1515" t="s">
        <v>2902</v>
      </c>
      <c r="C1515" t="s">
        <v>75</v>
      </c>
      <c r="D1515" t="s">
        <v>2903</v>
      </c>
      <c r="E1515" t="str">
        <f>RIGHT(Таблица2[[#This Row],[Дата рождения]],4)</f>
        <v>1984</v>
      </c>
      <c r="F1515">
        <v>33</v>
      </c>
      <c r="G1515" t="s">
        <v>63</v>
      </c>
      <c r="H1515">
        <v>85977930</v>
      </c>
    </row>
    <row r="1516" spans="1:8" x14ac:dyDescent="0.35">
      <c r="A1516">
        <v>1087</v>
      </c>
      <c r="B1516" t="s">
        <v>2904</v>
      </c>
      <c r="C1516" t="s">
        <v>61</v>
      </c>
      <c r="D1516" t="s">
        <v>2905</v>
      </c>
      <c r="E1516" t="str">
        <f>RIGHT(Таблица2[[#This Row],[Дата рождения]],4)</f>
        <v>1979</v>
      </c>
      <c r="F1516">
        <v>39</v>
      </c>
      <c r="G1516" t="s">
        <v>89</v>
      </c>
      <c r="H1516">
        <v>27066458</v>
      </c>
    </row>
    <row r="1517" spans="1:8" x14ac:dyDescent="0.35">
      <c r="A1517">
        <v>1309</v>
      </c>
      <c r="B1517" t="s">
        <v>2906</v>
      </c>
      <c r="C1517" t="s">
        <v>61</v>
      </c>
      <c r="D1517" t="s">
        <v>2907</v>
      </c>
      <c r="E1517" t="str">
        <f>RIGHT(Таблица2[[#This Row],[Дата рождения]],4)</f>
        <v>1987</v>
      </c>
      <c r="F1517">
        <v>30</v>
      </c>
      <c r="G1517" t="s">
        <v>109</v>
      </c>
      <c r="H1517">
        <v>34175510</v>
      </c>
    </row>
    <row r="1518" spans="1:8" x14ac:dyDescent="0.35">
      <c r="A1518">
        <v>973</v>
      </c>
      <c r="B1518" t="s">
        <v>1445</v>
      </c>
      <c r="C1518" t="s">
        <v>61</v>
      </c>
      <c r="D1518" t="s">
        <v>1446</v>
      </c>
      <c r="E1518" t="str">
        <f>RIGHT(Таблица2[[#This Row],[Дата рождения]],4)</f>
        <v>1991</v>
      </c>
      <c r="F1518">
        <v>27</v>
      </c>
      <c r="G1518" t="s">
        <v>89</v>
      </c>
      <c r="H1518">
        <v>62990284</v>
      </c>
    </row>
    <row r="1519" spans="1:8" x14ac:dyDescent="0.35">
      <c r="A1519">
        <v>890</v>
      </c>
      <c r="B1519" t="s">
        <v>2908</v>
      </c>
      <c r="C1519" t="s">
        <v>61</v>
      </c>
      <c r="D1519" t="s">
        <v>2909</v>
      </c>
      <c r="E1519" t="str">
        <f>RIGHT(Таблица2[[#This Row],[Дата рождения]],4)</f>
        <v>1985</v>
      </c>
      <c r="F1519">
        <v>33</v>
      </c>
      <c r="G1519" t="s">
        <v>63</v>
      </c>
      <c r="H1519">
        <v>76854948</v>
      </c>
    </row>
    <row r="1520" spans="1:8" x14ac:dyDescent="0.35">
      <c r="A1520">
        <v>1101</v>
      </c>
      <c r="B1520" t="s">
        <v>2910</v>
      </c>
      <c r="C1520" t="s">
        <v>61</v>
      </c>
      <c r="D1520" t="s">
        <v>2911</v>
      </c>
      <c r="E1520" t="str">
        <f>RIGHT(Таблица2[[#This Row],[Дата рождения]],4)</f>
        <v>1989</v>
      </c>
      <c r="F1520">
        <v>28</v>
      </c>
      <c r="G1520" t="s">
        <v>63</v>
      </c>
      <c r="H1520">
        <v>29364982</v>
      </c>
    </row>
    <row r="1521" spans="1:8" x14ac:dyDescent="0.35">
      <c r="A1521">
        <v>1096</v>
      </c>
      <c r="B1521" t="s">
        <v>2912</v>
      </c>
      <c r="C1521" t="s">
        <v>61</v>
      </c>
      <c r="D1521" t="s">
        <v>2913</v>
      </c>
      <c r="E1521" t="str">
        <f>RIGHT(Таблица2[[#This Row],[Дата рождения]],4)</f>
        <v>1980</v>
      </c>
      <c r="F1521">
        <v>37</v>
      </c>
      <c r="G1521" t="s">
        <v>66</v>
      </c>
      <c r="H1521">
        <v>23114887</v>
      </c>
    </row>
    <row r="1522" spans="1:8" x14ac:dyDescent="0.35">
      <c r="A1522">
        <v>1137</v>
      </c>
      <c r="B1522" t="s">
        <v>2914</v>
      </c>
      <c r="C1522" t="s">
        <v>115</v>
      </c>
      <c r="D1522" t="s">
        <v>2915</v>
      </c>
      <c r="E1522" t="str">
        <f>RIGHT(Таблица2[[#This Row],[Дата рождения]],4)</f>
        <v>1996</v>
      </c>
      <c r="F1522">
        <v>21</v>
      </c>
      <c r="G1522" t="s">
        <v>63</v>
      </c>
      <c r="H1522">
        <v>7606288</v>
      </c>
    </row>
    <row r="1523" spans="1:8" x14ac:dyDescent="0.35">
      <c r="A1523">
        <v>32</v>
      </c>
      <c r="B1523" t="s">
        <v>2916</v>
      </c>
      <c r="C1523" t="s">
        <v>61</v>
      </c>
      <c r="D1523" t="s">
        <v>2917</v>
      </c>
      <c r="E1523" t="str">
        <f>RIGHT(Таблица2[[#This Row],[Дата рождения]],4)</f>
        <v>1997</v>
      </c>
      <c r="F1523">
        <v>20</v>
      </c>
      <c r="G1523" t="s">
        <v>63</v>
      </c>
      <c r="H1523">
        <v>51357156</v>
      </c>
    </row>
    <row r="1524" spans="1:8" x14ac:dyDescent="0.35">
      <c r="A1524">
        <v>544</v>
      </c>
      <c r="B1524" t="s">
        <v>2918</v>
      </c>
      <c r="C1524" t="s">
        <v>115</v>
      </c>
      <c r="D1524" t="s">
        <v>2919</v>
      </c>
      <c r="E1524" t="str">
        <f>RIGHT(Таблица2[[#This Row],[Дата рождения]],4)</f>
        <v>1998</v>
      </c>
      <c r="F1524">
        <v>19</v>
      </c>
      <c r="G1524" t="s">
        <v>63</v>
      </c>
      <c r="H1524">
        <v>26739937</v>
      </c>
    </row>
    <row r="1525" spans="1:8" x14ac:dyDescent="0.35">
      <c r="A1525">
        <v>448</v>
      </c>
      <c r="B1525" t="s">
        <v>2920</v>
      </c>
      <c r="C1525" t="s">
        <v>75</v>
      </c>
      <c r="D1525" t="s">
        <v>2921</v>
      </c>
      <c r="E1525" t="str">
        <f>RIGHT(Таблица2[[#This Row],[Дата рождения]],4)</f>
        <v>1984</v>
      </c>
      <c r="F1525">
        <v>33</v>
      </c>
      <c r="G1525" t="s">
        <v>63</v>
      </c>
      <c r="H1525">
        <v>79646737</v>
      </c>
    </row>
    <row r="1526" spans="1:8" x14ac:dyDescent="0.35">
      <c r="A1526">
        <v>557</v>
      </c>
      <c r="B1526" t="s">
        <v>2922</v>
      </c>
      <c r="C1526" t="s">
        <v>61</v>
      </c>
      <c r="D1526" t="s">
        <v>2923</v>
      </c>
      <c r="E1526" t="str">
        <f>RIGHT(Таблица2[[#This Row],[Дата рождения]],4)</f>
        <v>1977</v>
      </c>
      <c r="F1526">
        <v>40</v>
      </c>
      <c r="G1526" t="s">
        <v>63</v>
      </c>
      <c r="H1526">
        <v>75999800</v>
      </c>
    </row>
    <row r="1527" spans="1:8" x14ac:dyDescent="0.35">
      <c r="A1527">
        <v>1712</v>
      </c>
      <c r="B1527" t="s">
        <v>2924</v>
      </c>
      <c r="C1527" t="s">
        <v>61</v>
      </c>
      <c r="D1527" t="s">
        <v>2925</v>
      </c>
      <c r="E1527" t="str">
        <f>RIGHT(Таблица2[[#This Row],[Дата рождения]],4)</f>
        <v>1990</v>
      </c>
      <c r="F1527">
        <v>27</v>
      </c>
      <c r="G1527" t="s">
        <v>89</v>
      </c>
      <c r="H1527">
        <v>47150399</v>
      </c>
    </row>
    <row r="1528" spans="1:8" x14ac:dyDescent="0.35">
      <c r="A1528">
        <v>250</v>
      </c>
      <c r="B1528" t="s">
        <v>2926</v>
      </c>
      <c r="C1528" t="s">
        <v>61</v>
      </c>
      <c r="D1528" t="s">
        <v>2927</v>
      </c>
      <c r="E1528" t="str">
        <f>RIGHT(Таблица2[[#This Row],[Дата рождения]],4)</f>
        <v>1980</v>
      </c>
      <c r="F1528">
        <v>37</v>
      </c>
      <c r="G1528" t="s">
        <v>89</v>
      </c>
      <c r="H1528">
        <v>18171823</v>
      </c>
    </row>
    <row r="1529" spans="1:8" x14ac:dyDescent="0.35">
      <c r="A1529">
        <v>879</v>
      </c>
      <c r="B1529" t="s">
        <v>1403</v>
      </c>
      <c r="C1529" t="s">
        <v>115</v>
      </c>
      <c r="D1529" t="s">
        <v>1404</v>
      </c>
      <c r="E1529" t="str">
        <f>RIGHT(Таблица2[[#This Row],[Дата рождения]],4)</f>
        <v>1991</v>
      </c>
      <c r="F1529">
        <v>26</v>
      </c>
      <c r="G1529" t="s">
        <v>63</v>
      </c>
      <c r="H1529">
        <v>23298816</v>
      </c>
    </row>
    <row r="1530" spans="1:8" x14ac:dyDescent="0.35">
      <c r="A1530">
        <v>174</v>
      </c>
      <c r="B1530" t="s">
        <v>2928</v>
      </c>
      <c r="C1530" t="s">
        <v>75</v>
      </c>
      <c r="D1530" t="s">
        <v>2380</v>
      </c>
      <c r="E1530" t="str">
        <f>RIGHT(Таблица2[[#This Row],[Дата рождения]],4)</f>
        <v>1983</v>
      </c>
      <c r="F1530">
        <v>34</v>
      </c>
      <c r="G1530" t="s">
        <v>89</v>
      </c>
      <c r="H1530">
        <v>81910066</v>
      </c>
    </row>
    <row r="1531" spans="1:8" x14ac:dyDescent="0.35">
      <c r="A1531">
        <v>900</v>
      </c>
      <c r="B1531" t="s">
        <v>2929</v>
      </c>
      <c r="C1531" t="s">
        <v>75</v>
      </c>
      <c r="D1531" t="s">
        <v>2930</v>
      </c>
      <c r="E1531" t="str">
        <f>RIGHT(Таблица2[[#This Row],[Дата рождения]],4)</f>
        <v>1987</v>
      </c>
      <c r="F1531">
        <v>30</v>
      </c>
      <c r="G1531" t="s">
        <v>63</v>
      </c>
      <c r="H1531">
        <v>30950171</v>
      </c>
    </row>
    <row r="1532" spans="1:8" x14ac:dyDescent="0.35">
      <c r="A1532">
        <v>434</v>
      </c>
      <c r="B1532" t="s">
        <v>2790</v>
      </c>
      <c r="C1532" t="s">
        <v>61</v>
      </c>
      <c r="D1532" t="s">
        <v>462</v>
      </c>
      <c r="E1532" t="str">
        <f>RIGHT(Таблица2[[#This Row],[Дата рождения]],4)</f>
        <v>1995</v>
      </c>
      <c r="F1532">
        <v>22</v>
      </c>
      <c r="G1532" t="s">
        <v>63</v>
      </c>
      <c r="H1532">
        <v>59016256</v>
      </c>
    </row>
    <row r="1533" spans="1:8" x14ac:dyDescent="0.35">
      <c r="A1533">
        <v>371</v>
      </c>
      <c r="B1533" t="s">
        <v>2931</v>
      </c>
      <c r="C1533" t="s">
        <v>61</v>
      </c>
      <c r="D1533" t="s">
        <v>2932</v>
      </c>
      <c r="E1533" t="str">
        <f>RIGHT(Таблица2[[#This Row],[Дата рождения]],4)</f>
        <v>1991</v>
      </c>
      <c r="F1533">
        <v>26</v>
      </c>
      <c r="G1533" t="s">
        <v>89</v>
      </c>
      <c r="H1533">
        <v>99205168</v>
      </c>
    </row>
    <row r="1534" spans="1:8" x14ac:dyDescent="0.35">
      <c r="A1534">
        <v>1363</v>
      </c>
      <c r="B1534" t="s">
        <v>2933</v>
      </c>
      <c r="C1534" t="s">
        <v>61</v>
      </c>
      <c r="D1534" t="s">
        <v>2934</v>
      </c>
      <c r="E1534" t="str">
        <f>RIGHT(Таблица2[[#This Row],[Дата рождения]],4)</f>
        <v>1985</v>
      </c>
      <c r="F1534">
        <v>33</v>
      </c>
      <c r="G1534" t="s">
        <v>63</v>
      </c>
      <c r="H1534">
        <v>96751908</v>
      </c>
    </row>
    <row r="1535" spans="1:8" x14ac:dyDescent="0.35">
      <c r="A1535">
        <v>1424</v>
      </c>
      <c r="B1535" t="s">
        <v>2935</v>
      </c>
      <c r="C1535" t="s">
        <v>75</v>
      </c>
      <c r="D1535" t="s">
        <v>2936</v>
      </c>
      <c r="E1535" t="str">
        <f>RIGHT(Таблица2[[#This Row],[Дата рождения]],4)</f>
        <v>1998</v>
      </c>
      <c r="F1535">
        <v>19</v>
      </c>
      <c r="G1535" t="s">
        <v>63</v>
      </c>
      <c r="H1535">
        <v>16275060</v>
      </c>
    </row>
    <row r="1536" spans="1:8" x14ac:dyDescent="0.35">
      <c r="A1536">
        <v>738</v>
      </c>
      <c r="B1536" t="s">
        <v>2937</v>
      </c>
      <c r="C1536" t="s">
        <v>75</v>
      </c>
      <c r="D1536" t="s">
        <v>2938</v>
      </c>
      <c r="E1536" t="str">
        <f>RIGHT(Таблица2[[#This Row],[Дата рождения]],4)</f>
        <v>1986</v>
      </c>
      <c r="F1536">
        <v>31</v>
      </c>
      <c r="G1536" t="s">
        <v>79</v>
      </c>
      <c r="H1536">
        <v>43471394</v>
      </c>
    </row>
    <row r="1537" spans="1:8" x14ac:dyDescent="0.35">
      <c r="A1537">
        <v>111</v>
      </c>
      <c r="B1537" t="s">
        <v>2939</v>
      </c>
      <c r="C1537" t="s">
        <v>115</v>
      </c>
      <c r="D1537" t="s">
        <v>2940</v>
      </c>
      <c r="E1537" t="str">
        <f>RIGHT(Таблица2[[#This Row],[Дата рождения]],4)</f>
        <v>1981</v>
      </c>
      <c r="F1537">
        <v>36</v>
      </c>
      <c r="G1537" t="s">
        <v>109</v>
      </c>
      <c r="H1537">
        <v>66536847</v>
      </c>
    </row>
    <row r="1538" spans="1:8" x14ac:dyDescent="0.35">
      <c r="A1538">
        <v>914</v>
      </c>
      <c r="B1538" t="s">
        <v>2941</v>
      </c>
      <c r="C1538" t="s">
        <v>61</v>
      </c>
      <c r="D1538" t="s">
        <v>2942</v>
      </c>
      <c r="E1538" t="str">
        <f>RIGHT(Таблица2[[#This Row],[Дата рождения]],4)</f>
        <v>1998</v>
      </c>
      <c r="F1538">
        <v>19</v>
      </c>
      <c r="G1538" t="s">
        <v>63</v>
      </c>
      <c r="H1538">
        <v>7199948</v>
      </c>
    </row>
    <row r="1539" spans="1:8" x14ac:dyDescent="0.35">
      <c r="A1539">
        <v>969</v>
      </c>
      <c r="B1539" t="s">
        <v>2943</v>
      </c>
      <c r="C1539" t="s">
        <v>61</v>
      </c>
      <c r="D1539" t="s">
        <v>2944</v>
      </c>
      <c r="E1539" t="str">
        <f>RIGHT(Таблица2[[#This Row],[Дата рождения]],4)</f>
        <v>1981</v>
      </c>
      <c r="F1539">
        <v>36</v>
      </c>
      <c r="G1539" t="s">
        <v>63</v>
      </c>
      <c r="H1539">
        <v>96030832</v>
      </c>
    </row>
    <row r="1540" spans="1:8" x14ac:dyDescent="0.35">
      <c r="A1540">
        <v>588</v>
      </c>
      <c r="B1540" t="s">
        <v>2945</v>
      </c>
      <c r="C1540" t="s">
        <v>115</v>
      </c>
      <c r="D1540" t="s">
        <v>2946</v>
      </c>
      <c r="E1540" t="str">
        <f>RIGHT(Таблица2[[#This Row],[Дата рождения]],4)</f>
        <v>1994</v>
      </c>
      <c r="F1540">
        <v>23</v>
      </c>
      <c r="G1540" t="s">
        <v>98</v>
      </c>
      <c r="H1540">
        <v>22931591</v>
      </c>
    </row>
    <row r="1541" spans="1:8" x14ac:dyDescent="0.35">
      <c r="A1541">
        <v>1178</v>
      </c>
      <c r="B1541" t="s">
        <v>2947</v>
      </c>
      <c r="C1541" t="s">
        <v>115</v>
      </c>
      <c r="D1541" t="s">
        <v>2948</v>
      </c>
      <c r="E1541" t="str">
        <f>RIGHT(Таблица2[[#This Row],[Дата рождения]],4)</f>
        <v>1983</v>
      </c>
      <c r="F1541">
        <v>34</v>
      </c>
      <c r="G1541" t="s">
        <v>63</v>
      </c>
      <c r="H1541">
        <v>2124074</v>
      </c>
    </row>
    <row r="1542" spans="1:8" x14ac:dyDescent="0.35">
      <c r="A1542">
        <v>815</v>
      </c>
      <c r="B1542" t="s">
        <v>2949</v>
      </c>
      <c r="C1542" t="s">
        <v>75</v>
      </c>
      <c r="D1542" t="s">
        <v>2950</v>
      </c>
      <c r="E1542" t="str">
        <f>RIGHT(Таблица2[[#This Row],[Дата рождения]],4)</f>
        <v>1976</v>
      </c>
      <c r="F1542">
        <v>41</v>
      </c>
      <c r="G1542" t="s">
        <v>79</v>
      </c>
      <c r="H1542">
        <v>11091485</v>
      </c>
    </row>
    <row r="1543" spans="1:8" x14ac:dyDescent="0.35">
      <c r="A1543">
        <v>988</v>
      </c>
      <c r="B1543" t="s">
        <v>696</v>
      </c>
      <c r="C1543" t="s">
        <v>61</v>
      </c>
      <c r="D1543" t="s">
        <v>697</v>
      </c>
      <c r="E1543" t="str">
        <f>RIGHT(Таблица2[[#This Row],[Дата рождения]],4)</f>
        <v>1986</v>
      </c>
      <c r="F1543">
        <v>32</v>
      </c>
      <c r="G1543" t="s">
        <v>63</v>
      </c>
      <c r="H1543">
        <v>62900883</v>
      </c>
    </row>
    <row r="1544" spans="1:8" x14ac:dyDescent="0.35">
      <c r="A1544">
        <v>273</v>
      </c>
      <c r="B1544" t="s">
        <v>2951</v>
      </c>
      <c r="C1544" t="s">
        <v>61</v>
      </c>
      <c r="D1544" t="s">
        <v>2952</v>
      </c>
      <c r="E1544" t="str">
        <f>RIGHT(Таблица2[[#This Row],[Дата рождения]],4)</f>
        <v>1989</v>
      </c>
      <c r="F1544">
        <v>28</v>
      </c>
      <c r="G1544" t="s">
        <v>63</v>
      </c>
      <c r="H1544">
        <v>97766690</v>
      </c>
    </row>
    <row r="1545" spans="1:8" x14ac:dyDescent="0.35">
      <c r="A1545">
        <v>895</v>
      </c>
      <c r="B1545" t="s">
        <v>2953</v>
      </c>
      <c r="C1545" t="s">
        <v>75</v>
      </c>
      <c r="D1545" t="s">
        <v>2954</v>
      </c>
      <c r="E1545" t="str">
        <f>RIGHT(Таблица2[[#This Row],[Дата рождения]],4)</f>
        <v>1991</v>
      </c>
      <c r="F1545">
        <v>26</v>
      </c>
      <c r="G1545" t="s">
        <v>63</v>
      </c>
      <c r="H1545">
        <v>68235763</v>
      </c>
    </row>
    <row r="1546" spans="1:8" x14ac:dyDescent="0.35">
      <c r="A1546">
        <v>1049</v>
      </c>
      <c r="B1546" t="s">
        <v>2639</v>
      </c>
      <c r="C1546" t="s">
        <v>75</v>
      </c>
      <c r="D1546" t="s">
        <v>2640</v>
      </c>
      <c r="E1546" t="str">
        <f>RIGHT(Таблица2[[#This Row],[Дата рождения]],4)</f>
        <v>1997</v>
      </c>
      <c r="F1546">
        <v>20</v>
      </c>
      <c r="G1546" t="s">
        <v>63</v>
      </c>
      <c r="H1546">
        <v>45609944</v>
      </c>
    </row>
    <row r="1547" spans="1:8" x14ac:dyDescent="0.35">
      <c r="A1547">
        <v>73</v>
      </c>
      <c r="B1547" t="s">
        <v>2955</v>
      </c>
      <c r="C1547" t="s">
        <v>61</v>
      </c>
      <c r="D1547" t="s">
        <v>2956</v>
      </c>
      <c r="E1547" t="str">
        <f>RIGHT(Таблица2[[#This Row],[Дата рождения]],4)</f>
        <v>1985</v>
      </c>
      <c r="F1547">
        <v>32</v>
      </c>
      <c r="G1547" t="s">
        <v>89</v>
      </c>
      <c r="H1547">
        <v>365703</v>
      </c>
    </row>
    <row r="1548" spans="1:8" x14ac:dyDescent="0.35">
      <c r="A1548">
        <v>1019</v>
      </c>
      <c r="B1548" t="s">
        <v>1011</v>
      </c>
      <c r="C1548" t="s">
        <v>75</v>
      </c>
      <c r="D1548" t="s">
        <v>1012</v>
      </c>
      <c r="E1548" t="str">
        <f>RIGHT(Таблица2[[#This Row],[Дата рождения]],4)</f>
        <v>1975</v>
      </c>
      <c r="F1548">
        <v>43</v>
      </c>
      <c r="G1548" t="s">
        <v>66</v>
      </c>
      <c r="H1548">
        <v>89420823</v>
      </c>
    </row>
    <row r="1549" spans="1:8" x14ac:dyDescent="0.35">
      <c r="A1549">
        <v>706</v>
      </c>
      <c r="B1549" t="s">
        <v>2957</v>
      </c>
      <c r="C1549" t="s">
        <v>75</v>
      </c>
      <c r="D1549" t="s">
        <v>2958</v>
      </c>
      <c r="E1549" t="str">
        <f>RIGHT(Таблица2[[#This Row],[Дата рождения]],4)</f>
        <v>1992</v>
      </c>
      <c r="F1549">
        <v>25</v>
      </c>
      <c r="G1549" t="s">
        <v>89</v>
      </c>
      <c r="H1549">
        <v>86535974</v>
      </c>
    </row>
    <row r="1550" spans="1:8" x14ac:dyDescent="0.35">
      <c r="A1550">
        <v>853</v>
      </c>
      <c r="B1550" t="s">
        <v>2959</v>
      </c>
      <c r="C1550" t="s">
        <v>75</v>
      </c>
      <c r="D1550" t="s">
        <v>2960</v>
      </c>
      <c r="E1550" t="str">
        <f>RIGHT(Таблица2[[#This Row],[Дата рождения]],4)</f>
        <v>1995</v>
      </c>
      <c r="F1550">
        <v>22</v>
      </c>
      <c r="G1550" t="s">
        <v>229</v>
      </c>
      <c r="H1550">
        <v>30603249</v>
      </c>
    </row>
    <row r="1551" spans="1:8" x14ac:dyDescent="0.35">
      <c r="A1551">
        <v>1623</v>
      </c>
      <c r="B1551" t="s">
        <v>2961</v>
      </c>
      <c r="C1551" t="s">
        <v>115</v>
      </c>
      <c r="D1551" t="s">
        <v>2962</v>
      </c>
      <c r="E1551" t="str">
        <f>RIGHT(Таблица2[[#This Row],[Дата рождения]],4)</f>
        <v>1999</v>
      </c>
      <c r="F1551">
        <v>18</v>
      </c>
      <c r="G1551" t="s">
        <v>109</v>
      </c>
      <c r="H1551">
        <v>81927449</v>
      </c>
    </row>
    <row r="1552" spans="1:8" x14ac:dyDescent="0.35">
      <c r="A1552">
        <v>718</v>
      </c>
      <c r="B1552" t="s">
        <v>2963</v>
      </c>
      <c r="C1552" t="s">
        <v>61</v>
      </c>
      <c r="D1552" t="s">
        <v>2878</v>
      </c>
      <c r="E1552" t="str">
        <f>RIGHT(Таблица2[[#This Row],[Дата рождения]],4)</f>
        <v>1985</v>
      </c>
      <c r="F1552">
        <v>32</v>
      </c>
      <c r="G1552" t="s">
        <v>63</v>
      </c>
      <c r="H1552">
        <v>81183305</v>
      </c>
    </row>
    <row r="1553" spans="1:8" x14ac:dyDescent="0.35">
      <c r="A1553">
        <v>723</v>
      </c>
      <c r="B1553" t="s">
        <v>2964</v>
      </c>
      <c r="C1553" t="s">
        <v>61</v>
      </c>
      <c r="D1553" t="s">
        <v>2965</v>
      </c>
      <c r="E1553" t="str">
        <f>RIGHT(Таблица2[[#This Row],[Дата рождения]],4)</f>
        <v>1994</v>
      </c>
      <c r="F1553">
        <v>23</v>
      </c>
      <c r="G1553" t="s">
        <v>63</v>
      </c>
      <c r="H1553">
        <v>24040266</v>
      </c>
    </row>
    <row r="1554" spans="1:8" x14ac:dyDescent="0.35">
      <c r="A1554">
        <v>1341</v>
      </c>
      <c r="B1554" t="s">
        <v>2966</v>
      </c>
      <c r="C1554" t="s">
        <v>61</v>
      </c>
      <c r="D1554" t="s">
        <v>2967</v>
      </c>
      <c r="E1554" t="str">
        <f>RIGHT(Таблица2[[#This Row],[Дата рождения]],4)</f>
        <v>1975</v>
      </c>
      <c r="F1554">
        <v>43</v>
      </c>
      <c r="G1554" t="s">
        <v>89</v>
      </c>
      <c r="H1554">
        <v>35953506</v>
      </c>
    </row>
    <row r="1555" spans="1:8" x14ac:dyDescent="0.35">
      <c r="A1555">
        <v>216</v>
      </c>
      <c r="B1555" t="s">
        <v>2968</v>
      </c>
      <c r="C1555" t="s">
        <v>61</v>
      </c>
      <c r="D1555" t="s">
        <v>2969</v>
      </c>
      <c r="E1555" t="str">
        <f>RIGHT(Таблица2[[#This Row],[Дата рождения]],4)</f>
        <v>1996</v>
      </c>
      <c r="F1555">
        <v>21</v>
      </c>
      <c r="G1555" t="s">
        <v>63</v>
      </c>
      <c r="H1555">
        <v>63648845</v>
      </c>
    </row>
    <row r="1556" spans="1:8" x14ac:dyDescent="0.35">
      <c r="A1556">
        <v>977</v>
      </c>
      <c r="B1556" t="s">
        <v>2970</v>
      </c>
      <c r="C1556" t="s">
        <v>75</v>
      </c>
      <c r="D1556" t="s">
        <v>2971</v>
      </c>
      <c r="E1556" t="str">
        <f>RIGHT(Таблица2[[#This Row],[Дата рождения]],4)</f>
        <v>1998</v>
      </c>
      <c r="F1556">
        <v>19</v>
      </c>
      <c r="G1556" t="s">
        <v>63</v>
      </c>
      <c r="H1556">
        <v>98575996</v>
      </c>
    </row>
    <row r="1557" spans="1:8" x14ac:dyDescent="0.35">
      <c r="A1557">
        <v>573</v>
      </c>
      <c r="B1557" t="s">
        <v>2972</v>
      </c>
      <c r="C1557" t="s">
        <v>61</v>
      </c>
      <c r="D1557" t="s">
        <v>2973</v>
      </c>
      <c r="E1557" t="str">
        <f>RIGHT(Таблица2[[#This Row],[Дата рождения]],4)</f>
        <v>1987</v>
      </c>
      <c r="F1557">
        <v>31</v>
      </c>
      <c r="G1557" t="s">
        <v>63</v>
      </c>
      <c r="H1557">
        <v>11672207</v>
      </c>
    </row>
    <row r="1558" spans="1:8" x14ac:dyDescent="0.35">
      <c r="A1558">
        <v>27</v>
      </c>
      <c r="B1558" t="s">
        <v>2974</v>
      </c>
      <c r="C1558" t="s">
        <v>75</v>
      </c>
      <c r="D1558" t="s">
        <v>2975</v>
      </c>
      <c r="E1558" t="str">
        <f>RIGHT(Таблица2[[#This Row],[Дата рождения]],4)</f>
        <v>1976</v>
      </c>
      <c r="F1558">
        <v>41</v>
      </c>
      <c r="G1558" t="s">
        <v>79</v>
      </c>
      <c r="H1558">
        <v>74836285</v>
      </c>
    </row>
    <row r="1559" spans="1:8" x14ac:dyDescent="0.35">
      <c r="A1559">
        <v>1642</v>
      </c>
      <c r="B1559" t="s">
        <v>2976</v>
      </c>
      <c r="C1559" t="s">
        <v>61</v>
      </c>
      <c r="D1559" t="s">
        <v>2977</v>
      </c>
      <c r="E1559" t="str">
        <f>RIGHT(Таблица2[[#This Row],[Дата рождения]],4)</f>
        <v>1996</v>
      </c>
      <c r="F1559">
        <v>21</v>
      </c>
      <c r="G1559" t="s">
        <v>63</v>
      </c>
      <c r="H1559">
        <v>42220418</v>
      </c>
    </row>
    <row r="1560" spans="1:8" x14ac:dyDescent="0.35">
      <c r="A1560">
        <v>1124</v>
      </c>
      <c r="B1560" t="s">
        <v>2978</v>
      </c>
      <c r="C1560" t="s">
        <v>75</v>
      </c>
      <c r="D1560" t="s">
        <v>2979</v>
      </c>
      <c r="E1560" t="str">
        <f>RIGHT(Таблица2[[#This Row],[Дата рождения]],4)</f>
        <v>1992</v>
      </c>
      <c r="F1560">
        <v>25</v>
      </c>
      <c r="G1560" t="s">
        <v>146</v>
      </c>
      <c r="H1560">
        <v>11929968</v>
      </c>
    </row>
    <row r="1561" spans="1:8" x14ac:dyDescent="0.35">
      <c r="A1561">
        <v>1558</v>
      </c>
      <c r="B1561" t="s">
        <v>2980</v>
      </c>
      <c r="C1561" t="s">
        <v>61</v>
      </c>
      <c r="D1561" t="s">
        <v>288</v>
      </c>
      <c r="E1561" t="str">
        <f>RIGHT(Таблица2[[#This Row],[Дата рождения]],4)</f>
        <v>1982</v>
      </c>
      <c r="F1561">
        <v>35</v>
      </c>
      <c r="G1561" t="s">
        <v>63</v>
      </c>
      <c r="H1561">
        <v>89963634</v>
      </c>
    </row>
    <row r="1562" spans="1:8" x14ac:dyDescent="0.35">
      <c r="A1562">
        <v>1574</v>
      </c>
      <c r="B1562" t="s">
        <v>2981</v>
      </c>
      <c r="C1562" t="s">
        <v>75</v>
      </c>
      <c r="D1562" t="s">
        <v>2982</v>
      </c>
      <c r="E1562" t="str">
        <f>RIGHT(Таблица2[[#This Row],[Дата рождения]],4)</f>
        <v>1982</v>
      </c>
      <c r="F1562">
        <v>35</v>
      </c>
      <c r="G1562" t="s">
        <v>146</v>
      </c>
      <c r="H1562">
        <v>76205131</v>
      </c>
    </row>
    <row r="1563" spans="1:8" x14ac:dyDescent="0.35">
      <c r="A1563">
        <v>745</v>
      </c>
      <c r="B1563" t="s">
        <v>2983</v>
      </c>
      <c r="C1563" t="s">
        <v>61</v>
      </c>
      <c r="D1563" t="s">
        <v>2984</v>
      </c>
      <c r="E1563" t="str">
        <f>RIGHT(Таблица2[[#This Row],[Дата рождения]],4)</f>
        <v>1994</v>
      </c>
      <c r="F1563">
        <v>23</v>
      </c>
      <c r="G1563" t="s">
        <v>63</v>
      </c>
      <c r="H1563">
        <v>75005630</v>
      </c>
    </row>
    <row r="1564" spans="1:8" x14ac:dyDescent="0.35">
      <c r="A1564">
        <v>685</v>
      </c>
      <c r="B1564" t="s">
        <v>2985</v>
      </c>
      <c r="C1564" t="s">
        <v>75</v>
      </c>
      <c r="D1564" t="s">
        <v>2986</v>
      </c>
      <c r="E1564" t="str">
        <f>RIGHT(Таблица2[[#This Row],[Дата рождения]],4)</f>
        <v>1981</v>
      </c>
      <c r="F1564">
        <v>36</v>
      </c>
      <c r="G1564" t="s">
        <v>89</v>
      </c>
      <c r="H1564">
        <v>32310984</v>
      </c>
    </row>
    <row r="1565" spans="1:8" x14ac:dyDescent="0.35">
      <c r="A1565">
        <v>728</v>
      </c>
      <c r="B1565" t="s">
        <v>2987</v>
      </c>
      <c r="C1565" t="s">
        <v>61</v>
      </c>
      <c r="D1565" t="s">
        <v>2988</v>
      </c>
      <c r="E1565" t="str">
        <f>RIGHT(Таблица2[[#This Row],[Дата рождения]],4)</f>
        <v>1984</v>
      </c>
      <c r="F1565">
        <v>33</v>
      </c>
      <c r="G1565" t="s">
        <v>89</v>
      </c>
      <c r="H1565">
        <v>15966869</v>
      </c>
    </row>
    <row r="1566" spans="1:8" x14ac:dyDescent="0.35">
      <c r="A1566">
        <v>1454</v>
      </c>
      <c r="B1566" t="s">
        <v>674</v>
      </c>
      <c r="C1566" t="s">
        <v>61</v>
      </c>
      <c r="D1566" t="s">
        <v>2989</v>
      </c>
      <c r="E1566" t="str">
        <f>RIGHT(Таблица2[[#This Row],[Дата рождения]],4)</f>
        <v>1988</v>
      </c>
      <c r="F1566">
        <v>29</v>
      </c>
      <c r="G1566" t="s">
        <v>63</v>
      </c>
      <c r="H1566">
        <v>57509744</v>
      </c>
    </row>
    <row r="1567" spans="1:8" x14ac:dyDescent="0.35">
      <c r="A1567">
        <v>1030</v>
      </c>
      <c r="B1567" t="s">
        <v>2990</v>
      </c>
      <c r="C1567" t="s">
        <v>61</v>
      </c>
      <c r="D1567" t="s">
        <v>2073</v>
      </c>
      <c r="E1567" t="str">
        <f>RIGHT(Таблица2[[#This Row],[Дата рождения]],4)</f>
        <v>1987</v>
      </c>
      <c r="F1567">
        <v>30</v>
      </c>
      <c r="G1567" t="s">
        <v>69</v>
      </c>
      <c r="H1567">
        <v>14135165</v>
      </c>
    </row>
    <row r="1568" spans="1:8" x14ac:dyDescent="0.35">
      <c r="A1568">
        <v>1775</v>
      </c>
      <c r="B1568" t="s">
        <v>2991</v>
      </c>
      <c r="C1568" t="s">
        <v>61</v>
      </c>
      <c r="D1568" t="s">
        <v>2992</v>
      </c>
      <c r="E1568" t="str">
        <f>RIGHT(Таблица2[[#This Row],[Дата рождения]],4)</f>
        <v>1983</v>
      </c>
      <c r="F1568">
        <v>34</v>
      </c>
      <c r="G1568" t="s">
        <v>229</v>
      </c>
      <c r="H1568">
        <v>80053157</v>
      </c>
    </row>
    <row r="1569" spans="1:8" x14ac:dyDescent="0.35">
      <c r="A1569">
        <v>678</v>
      </c>
      <c r="B1569" t="s">
        <v>2993</v>
      </c>
      <c r="C1569" t="s">
        <v>61</v>
      </c>
      <c r="D1569" t="s">
        <v>2994</v>
      </c>
      <c r="E1569" t="str">
        <f>RIGHT(Таблица2[[#This Row],[Дата рождения]],4)</f>
        <v>1982</v>
      </c>
      <c r="F1569">
        <v>35</v>
      </c>
      <c r="G1569" t="s">
        <v>89</v>
      </c>
      <c r="H1569">
        <v>51331699</v>
      </c>
    </row>
    <row r="1570" spans="1:8" x14ac:dyDescent="0.35">
      <c r="A1570">
        <v>1037</v>
      </c>
      <c r="B1570" t="s">
        <v>2995</v>
      </c>
      <c r="C1570" t="s">
        <v>115</v>
      </c>
      <c r="D1570" t="s">
        <v>2678</v>
      </c>
      <c r="E1570" t="str">
        <f>RIGHT(Таблица2[[#This Row],[Дата рождения]],4)</f>
        <v>1996</v>
      </c>
      <c r="F1570">
        <v>22</v>
      </c>
      <c r="G1570" t="s">
        <v>63</v>
      </c>
      <c r="H1570">
        <v>53274137</v>
      </c>
    </row>
    <row r="1571" spans="1:8" x14ac:dyDescent="0.35">
      <c r="A1571">
        <v>475</v>
      </c>
      <c r="B1571" t="s">
        <v>2996</v>
      </c>
      <c r="C1571" t="s">
        <v>61</v>
      </c>
      <c r="D1571" t="s">
        <v>2997</v>
      </c>
      <c r="E1571" t="str">
        <f>RIGHT(Таблица2[[#This Row],[Дата рождения]],4)</f>
        <v>1983</v>
      </c>
      <c r="F1571">
        <v>34</v>
      </c>
      <c r="G1571" t="s">
        <v>63</v>
      </c>
      <c r="H1571">
        <v>60264263</v>
      </c>
    </row>
    <row r="1572" spans="1:8" x14ac:dyDescent="0.35">
      <c r="A1572">
        <v>538</v>
      </c>
      <c r="B1572" t="s">
        <v>2998</v>
      </c>
      <c r="C1572" t="s">
        <v>75</v>
      </c>
      <c r="D1572" t="s">
        <v>2999</v>
      </c>
      <c r="E1572" t="str">
        <f>RIGHT(Таблица2[[#This Row],[Дата рождения]],4)</f>
        <v>1994</v>
      </c>
      <c r="F1572">
        <v>23</v>
      </c>
      <c r="G1572" t="s">
        <v>63</v>
      </c>
      <c r="H1572">
        <v>1822065</v>
      </c>
    </row>
    <row r="1573" spans="1:8" x14ac:dyDescent="0.35">
      <c r="A1573">
        <v>1012</v>
      </c>
      <c r="B1573" t="s">
        <v>2537</v>
      </c>
      <c r="C1573" t="s">
        <v>75</v>
      </c>
      <c r="D1573" t="s">
        <v>2538</v>
      </c>
      <c r="E1573" t="str">
        <f>RIGHT(Таблица2[[#This Row],[Дата рождения]],4)</f>
        <v>1981</v>
      </c>
      <c r="F1573">
        <v>36</v>
      </c>
      <c r="G1573" t="s">
        <v>63</v>
      </c>
      <c r="H1573">
        <v>85444074</v>
      </c>
    </row>
    <row r="1574" spans="1:8" x14ac:dyDescent="0.35">
      <c r="A1574">
        <v>783</v>
      </c>
      <c r="B1574" t="s">
        <v>3000</v>
      </c>
      <c r="C1574" t="s">
        <v>75</v>
      </c>
      <c r="D1574" t="s">
        <v>2316</v>
      </c>
      <c r="E1574" t="str">
        <f>RIGHT(Таблица2[[#This Row],[Дата рождения]],4)</f>
        <v>1988</v>
      </c>
      <c r="F1574">
        <v>29</v>
      </c>
      <c r="G1574" t="s">
        <v>98</v>
      </c>
      <c r="H1574">
        <v>26545049</v>
      </c>
    </row>
    <row r="1575" spans="1:8" x14ac:dyDescent="0.35">
      <c r="A1575">
        <v>1771</v>
      </c>
      <c r="B1575" t="s">
        <v>3001</v>
      </c>
      <c r="C1575" t="s">
        <v>61</v>
      </c>
      <c r="D1575" t="s">
        <v>3002</v>
      </c>
      <c r="E1575" t="str">
        <f>RIGHT(Таблица2[[#This Row],[Дата рождения]],4)</f>
        <v>1991</v>
      </c>
      <c r="F1575">
        <v>26</v>
      </c>
      <c r="G1575" t="s">
        <v>63</v>
      </c>
      <c r="H1575">
        <v>42033221</v>
      </c>
    </row>
    <row r="1576" spans="1:8" x14ac:dyDescent="0.35">
      <c r="A1576">
        <v>686</v>
      </c>
      <c r="B1576" t="s">
        <v>3003</v>
      </c>
      <c r="C1576" t="s">
        <v>115</v>
      </c>
      <c r="D1576" t="s">
        <v>3004</v>
      </c>
      <c r="E1576" t="str">
        <f>RIGHT(Таблица2[[#This Row],[Дата рождения]],4)</f>
        <v>1981</v>
      </c>
      <c r="F1576">
        <v>36</v>
      </c>
      <c r="G1576" t="s">
        <v>63</v>
      </c>
      <c r="H1576">
        <v>60971147</v>
      </c>
    </row>
    <row r="1577" spans="1:8" x14ac:dyDescent="0.35">
      <c r="A1577">
        <v>1132</v>
      </c>
      <c r="B1577" t="s">
        <v>3005</v>
      </c>
      <c r="C1577" t="s">
        <v>75</v>
      </c>
      <c r="D1577" t="s">
        <v>3006</v>
      </c>
      <c r="E1577" t="str">
        <f>RIGHT(Таблица2[[#This Row],[Дата рождения]],4)</f>
        <v>1993</v>
      </c>
      <c r="F1577">
        <v>24</v>
      </c>
      <c r="G1577" t="s">
        <v>63</v>
      </c>
      <c r="H1577">
        <v>71944955</v>
      </c>
    </row>
    <row r="1578" spans="1:8" x14ac:dyDescent="0.35">
      <c r="A1578">
        <v>1700</v>
      </c>
      <c r="B1578" t="s">
        <v>3007</v>
      </c>
      <c r="C1578" t="s">
        <v>61</v>
      </c>
      <c r="D1578" t="s">
        <v>3008</v>
      </c>
      <c r="E1578" t="str">
        <f>RIGHT(Таблица2[[#This Row],[Дата рождения]],4)</f>
        <v>1997</v>
      </c>
      <c r="F1578">
        <v>20</v>
      </c>
      <c r="G1578" t="s">
        <v>63</v>
      </c>
      <c r="H1578">
        <v>54317886</v>
      </c>
    </row>
    <row r="1579" spans="1:8" x14ac:dyDescent="0.35">
      <c r="A1579">
        <v>360</v>
      </c>
      <c r="B1579" t="s">
        <v>3009</v>
      </c>
      <c r="C1579" t="s">
        <v>61</v>
      </c>
      <c r="D1579" t="s">
        <v>3010</v>
      </c>
      <c r="E1579" t="str">
        <f>RIGHT(Таблица2[[#This Row],[Дата рождения]],4)</f>
        <v>1979</v>
      </c>
      <c r="F1579">
        <v>38</v>
      </c>
      <c r="G1579" t="s">
        <v>63</v>
      </c>
      <c r="H1579">
        <v>42817152</v>
      </c>
    </row>
    <row r="1580" spans="1:8" x14ac:dyDescent="0.35">
      <c r="A1580">
        <v>126</v>
      </c>
      <c r="B1580" t="s">
        <v>3011</v>
      </c>
      <c r="C1580" t="s">
        <v>115</v>
      </c>
      <c r="D1580" t="s">
        <v>3012</v>
      </c>
      <c r="E1580" t="str">
        <f>RIGHT(Таблица2[[#This Row],[Дата рождения]],4)</f>
        <v>1996</v>
      </c>
      <c r="F1580">
        <v>21</v>
      </c>
      <c r="G1580" t="s">
        <v>98</v>
      </c>
      <c r="H1580">
        <v>65835125</v>
      </c>
    </row>
    <row r="1581" spans="1:8" x14ac:dyDescent="0.35">
      <c r="A1581">
        <v>74</v>
      </c>
      <c r="B1581" t="s">
        <v>3013</v>
      </c>
      <c r="C1581" t="s">
        <v>61</v>
      </c>
      <c r="D1581" t="s">
        <v>3014</v>
      </c>
      <c r="E1581" t="str">
        <f>RIGHT(Таблица2[[#This Row],[Дата рождения]],4)</f>
        <v>1971</v>
      </c>
      <c r="F1581">
        <v>46</v>
      </c>
      <c r="G1581" t="s">
        <v>63</v>
      </c>
      <c r="H1581">
        <v>61125603</v>
      </c>
    </row>
    <row r="1582" spans="1:8" x14ac:dyDescent="0.35">
      <c r="A1582">
        <v>1191</v>
      </c>
      <c r="B1582" t="s">
        <v>3015</v>
      </c>
      <c r="C1582" t="s">
        <v>61</v>
      </c>
      <c r="D1582" t="s">
        <v>3016</v>
      </c>
      <c r="E1582" t="str">
        <f>RIGHT(Таблица2[[#This Row],[Дата рождения]],4)</f>
        <v>1984</v>
      </c>
      <c r="F1582">
        <v>33</v>
      </c>
      <c r="G1582" t="s">
        <v>146</v>
      </c>
      <c r="H1582">
        <v>76318330</v>
      </c>
    </row>
    <row r="1583" spans="1:8" x14ac:dyDescent="0.35">
      <c r="A1583">
        <v>601</v>
      </c>
      <c r="B1583" t="s">
        <v>3017</v>
      </c>
      <c r="C1583" t="s">
        <v>75</v>
      </c>
      <c r="D1583" t="s">
        <v>3018</v>
      </c>
      <c r="E1583" t="str">
        <f>RIGHT(Таблица2[[#This Row],[Дата рождения]],4)</f>
        <v>1984</v>
      </c>
      <c r="F1583">
        <v>33</v>
      </c>
      <c r="G1583" t="s">
        <v>63</v>
      </c>
      <c r="H1583">
        <v>43456869</v>
      </c>
    </row>
    <row r="1584" spans="1:8" x14ac:dyDescent="0.35">
      <c r="A1584">
        <v>432</v>
      </c>
      <c r="B1584" t="s">
        <v>3019</v>
      </c>
      <c r="C1584" t="s">
        <v>61</v>
      </c>
      <c r="D1584" t="s">
        <v>3020</v>
      </c>
      <c r="E1584" t="str">
        <f>RIGHT(Таблица2[[#This Row],[Дата рождения]],4)</f>
        <v>1972</v>
      </c>
      <c r="F1584">
        <v>45</v>
      </c>
      <c r="G1584" t="s">
        <v>63</v>
      </c>
      <c r="H1584">
        <v>12729124</v>
      </c>
    </row>
    <row r="1585" spans="1:8" x14ac:dyDescent="0.35">
      <c r="A1585">
        <v>759</v>
      </c>
      <c r="B1585" t="s">
        <v>3021</v>
      </c>
      <c r="C1585" t="s">
        <v>115</v>
      </c>
      <c r="D1585" t="s">
        <v>3022</v>
      </c>
      <c r="E1585" t="str">
        <f>RIGHT(Таблица2[[#This Row],[Дата рождения]],4)</f>
        <v>1980</v>
      </c>
      <c r="F1585">
        <v>37</v>
      </c>
      <c r="G1585" t="s">
        <v>63</v>
      </c>
      <c r="H1585">
        <v>92049085</v>
      </c>
    </row>
    <row r="1586" spans="1:8" x14ac:dyDescent="0.35">
      <c r="A1586">
        <v>1270</v>
      </c>
      <c r="B1586" t="s">
        <v>3023</v>
      </c>
      <c r="C1586" t="s">
        <v>61</v>
      </c>
      <c r="D1586" t="s">
        <v>2148</v>
      </c>
      <c r="E1586" t="str">
        <f>RIGHT(Таблица2[[#This Row],[Дата рождения]],4)</f>
        <v>1988</v>
      </c>
      <c r="F1586">
        <v>29</v>
      </c>
      <c r="G1586" t="s">
        <v>63</v>
      </c>
      <c r="H1586">
        <v>12895938</v>
      </c>
    </row>
    <row r="1587" spans="1:8" x14ac:dyDescent="0.35">
      <c r="A1587">
        <v>370</v>
      </c>
      <c r="B1587" t="s">
        <v>3024</v>
      </c>
      <c r="C1587" t="s">
        <v>75</v>
      </c>
      <c r="D1587" t="s">
        <v>2498</v>
      </c>
      <c r="E1587" t="str">
        <f>RIGHT(Таблица2[[#This Row],[Дата рождения]],4)</f>
        <v>1995</v>
      </c>
      <c r="F1587">
        <v>22</v>
      </c>
      <c r="G1587" t="s">
        <v>63</v>
      </c>
      <c r="H1587">
        <v>63862846</v>
      </c>
    </row>
    <row r="1588" spans="1:8" x14ac:dyDescent="0.35">
      <c r="A1588">
        <v>859</v>
      </c>
      <c r="B1588" t="s">
        <v>3025</v>
      </c>
      <c r="C1588" t="s">
        <v>75</v>
      </c>
      <c r="D1588" t="s">
        <v>3026</v>
      </c>
      <c r="E1588" t="str">
        <f>RIGHT(Таблица2[[#This Row],[Дата рождения]],4)</f>
        <v>1992</v>
      </c>
      <c r="F1588">
        <v>25</v>
      </c>
      <c r="G1588" t="s">
        <v>63</v>
      </c>
      <c r="H1588">
        <v>86591225</v>
      </c>
    </row>
    <row r="1589" spans="1:8" x14ac:dyDescent="0.35">
      <c r="A1589">
        <v>543</v>
      </c>
      <c r="B1589" t="s">
        <v>3027</v>
      </c>
      <c r="C1589" t="s">
        <v>61</v>
      </c>
      <c r="D1589" t="s">
        <v>3028</v>
      </c>
      <c r="E1589" t="str">
        <f>RIGHT(Таблица2[[#This Row],[Дата рождения]],4)</f>
        <v>1995</v>
      </c>
      <c r="F1589">
        <v>22</v>
      </c>
      <c r="G1589" t="s">
        <v>63</v>
      </c>
      <c r="H1589">
        <v>22916303</v>
      </c>
    </row>
    <row r="1590" spans="1:8" x14ac:dyDescent="0.35">
      <c r="A1590">
        <v>1378</v>
      </c>
      <c r="B1590" t="s">
        <v>3029</v>
      </c>
      <c r="C1590" t="s">
        <v>61</v>
      </c>
      <c r="D1590" t="s">
        <v>1960</v>
      </c>
      <c r="E1590" t="str">
        <f>RIGHT(Таблица2[[#This Row],[Дата рождения]],4)</f>
        <v>1992</v>
      </c>
      <c r="F1590">
        <v>26</v>
      </c>
      <c r="G1590" t="s">
        <v>63</v>
      </c>
      <c r="H1590">
        <v>97970088</v>
      </c>
    </row>
    <row r="1591" spans="1:8" x14ac:dyDescent="0.35">
      <c r="A1591">
        <v>1590</v>
      </c>
      <c r="B1591" t="s">
        <v>3030</v>
      </c>
      <c r="C1591" t="s">
        <v>61</v>
      </c>
      <c r="D1591" t="s">
        <v>3031</v>
      </c>
      <c r="E1591" t="str">
        <f>RIGHT(Таблица2[[#This Row],[Дата рождения]],4)</f>
        <v>1978</v>
      </c>
      <c r="F1591">
        <v>39</v>
      </c>
      <c r="G1591" t="s">
        <v>119</v>
      </c>
      <c r="H1591">
        <v>35726033</v>
      </c>
    </row>
    <row r="1592" spans="1:8" x14ac:dyDescent="0.35">
      <c r="A1592">
        <v>145</v>
      </c>
      <c r="B1592" t="s">
        <v>3032</v>
      </c>
      <c r="C1592" t="s">
        <v>75</v>
      </c>
      <c r="D1592" t="s">
        <v>3033</v>
      </c>
      <c r="E1592" t="str">
        <f>RIGHT(Таблица2[[#This Row],[Дата рождения]],4)</f>
        <v>1988</v>
      </c>
      <c r="F1592">
        <v>29</v>
      </c>
      <c r="G1592" t="s">
        <v>63</v>
      </c>
      <c r="H1592">
        <v>50810350</v>
      </c>
    </row>
    <row r="1593" spans="1:8" x14ac:dyDescent="0.35">
      <c r="A1593">
        <v>817</v>
      </c>
      <c r="B1593" t="s">
        <v>3034</v>
      </c>
      <c r="C1593" t="s">
        <v>75</v>
      </c>
      <c r="D1593" t="s">
        <v>1212</v>
      </c>
      <c r="E1593" t="str">
        <f>RIGHT(Таблица2[[#This Row],[Дата рождения]],4)</f>
        <v>1998</v>
      </c>
      <c r="F1593">
        <v>19</v>
      </c>
      <c r="G1593" t="s">
        <v>63</v>
      </c>
      <c r="H1593">
        <v>91728760</v>
      </c>
    </row>
    <row r="1594" spans="1:8" x14ac:dyDescent="0.35">
      <c r="A1594">
        <v>1472</v>
      </c>
      <c r="B1594" t="s">
        <v>3035</v>
      </c>
      <c r="C1594" t="s">
        <v>75</v>
      </c>
      <c r="D1594" t="s">
        <v>3036</v>
      </c>
      <c r="E1594" t="str">
        <f>RIGHT(Таблица2[[#This Row],[Дата рождения]],4)</f>
        <v>1975</v>
      </c>
      <c r="F1594">
        <v>42</v>
      </c>
      <c r="G1594" t="s">
        <v>146</v>
      </c>
      <c r="H1594">
        <v>8637996</v>
      </c>
    </row>
    <row r="1595" spans="1:8" x14ac:dyDescent="0.35">
      <c r="A1595">
        <v>887</v>
      </c>
      <c r="B1595" t="s">
        <v>3037</v>
      </c>
      <c r="C1595" t="s">
        <v>61</v>
      </c>
      <c r="D1595" t="s">
        <v>3038</v>
      </c>
      <c r="E1595" t="str">
        <f>RIGHT(Таблица2[[#This Row],[Дата рождения]],4)</f>
        <v>1995</v>
      </c>
      <c r="F1595">
        <v>22</v>
      </c>
      <c r="G1595" t="s">
        <v>63</v>
      </c>
      <c r="H1595">
        <v>78261548</v>
      </c>
    </row>
    <row r="1596" spans="1:8" x14ac:dyDescent="0.35">
      <c r="A1596">
        <v>349</v>
      </c>
      <c r="B1596" t="s">
        <v>3039</v>
      </c>
      <c r="C1596" t="s">
        <v>61</v>
      </c>
      <c r="D1596" t="s">
        <v>3040</v>
      </c>
      <c r="E1596" t="str">
        <f>RIGHT(Таблица2[[#This Row],[Дата рождения]],4)</f>
        <v>1981</v>
      </c>
      <c r="F1596">
        <v>36</v>
      </c>
      <c r="G1596" t="s">
        <v>89</v>
      </c>
      <c r="H1596">
        <v>97246360</v>
      </c>
    </row>
    <row r="1597" spans="1:8" x14ac:dyDescent="0.35">
      <c r="A1597">
        <v>498</v>
      </c>
      <c r="B1597" t="s">
        <v>3041</v>
      </c>
      <c r="C1597" t="s">
        <v>61</v>
      </c>
      <c r="D1597" t="s">
        <v>3042</v>
      </c>
      <c r="E1597" t="str">
        <f>RIGHT(Таблица2[[#This Row],[Дата рождения]],4)</f>
        <v>1985</v>
      </c>
      <c r="F1597">
        <v>32</v>
      </c>
      <c r="G1597" t="s">
        <v>63</v>
      </c>
      <c r="H1597">
        <v>94746358</v>
      </c>
    </row>
    <row r="1598" spans="1:8" x14ac:dyDescent="0.35">
      <c r="A1598">
        <v>322</v>
      </c>
      <c r="B1598" t="s">
        <v>3043</v>
      </c>
      <c r="C1598" t="s">
        <v>61</v>
      </c>
      <c r="D1598" t="s">
        <v>3044</v>
      </c>
      <c r="E1598" t="str">
        <f>RIGHT(Таблица2[[#This Row],[Дата рождения]],4)</f>
        <v>1996</v>
      </c>
      <c r="F1598">
        <v>21</v>
      </c>
      <c r="G1598" t="s">
        <v>63</v>
      </c>
      <c r="H1598">
        <v>22609682</v>
      </c>
    </row>
    <row r="1599" spans="1:8" x14ac:dyDescent="0.35">
      <c r="A1599">
        <v>163</v>
      </c>
      <c r="B1599" t="s">
        <v>3045</v>
      </c>
      <c r="C1599" t="s">
        <v>115</v>
      </c>
      <c r="D1599" t="s">
        <v>3046</v>
      </c>
      <c r="E1599" t="str">
        <f>RIGHT(Таблица2[[#This Row],[Дата рождения]],4)</f>
        <v>1999</v>
      </c>
      <c r="F1599">
        <v>18</v>
      </c>
      <c r="G1599" t="s">
        <v>63</v>
      </c>
      <c r="H1599">
        <v>57869571</v>
      </c>
    </row>
    <row r="1600" spans="1:8" x14ac:dyDescent="0.35">
      <c r="A1600">
        <v>291</v>
      </c>
      <c r="B1600" t="s">
        <v>3047</v>
      </c>
      <c r="C1600" t="s">
        <v>115</v>
      </c>
      <c r="D1600" t="s">
        <v>3048</v>
      </c>
      <c r="E1600" t="str">
        <f>RIGHT(Таблица2[[#This Row],[Дата рождения]],4)</f>
        <v>1980</v>
      </c>
      <c r="F1600">
        <v>37</v>
      </c>
      <c r="G1600" t="s">
        <v>63</v>
      </c>
      <c r="H1600">
        <v>96900458</v>
      </c>
    </row>
    <row r="1601" spans="1:8" x14ac:dyDescent="0.35">
      <c r="A1601">
        <v>950</v>
      </c>
      <c r="B1601" t="s">
        <v>3049</v>
      </c>
      <c r="C1601" t="s">
        <v>61</v>
      </c>
      <c r="D1601" t="s">
        <v>3050</v>
      </c>
      <c r="E1601" t="str">
        <f>RIGHT(Таблица2[[#This Row],[Дата рождения]],4)</f>
        <v>1987</v>
      </c>
      <c r="F1601">
        <v>30</v>
      </c>
      <c r="G1601" t="s">
        <v>63</v>
      </c>
      <c r="H1601">
        <v>25980014</v>
      </c>
    </row>
    <row r="1602" spans="1:8" x14ac:dyDescent="0.35">
      <c r="A1602">
        <v>1514</v>
      </c>
      <c r="B1602" t="s">
        <v>3051</v>
      </c>
      <c r="C1602" t="s">
        <v>75</v>
      </c>
      <c r="D1602" t="s">
        <v>3052</v>
      </c>
      <c r="E1602" t="str">
        <f>RIGHT(Таблица2[[#This Row],[Дата рождения]],4)</f>
        <v>1978</v>
      </c>
      <c r="F1602">
        <v>39</v>
      </c>
      <c r="G1602" t="s">
        <v>89</v>
      </c>
      <c r="H1602">
        <v>89168755</v>
      </c>
    </row>
    <row r="1603" spans="1:8" x14ac:dyDescent="0.35">
      <c r="A1603">
        <v>1206</v>
      </c>
      <c r="B1603" t="s">
        <v>3053</v>
      </c>
      <c r="C1603" t="s">
        <v>75</v>
      </c>
      <c r="D1603" t="s">
        <v>1185</v>
      </c>
      <c r="E1603" t="str">
        <f>RIGHT(Таблица2[[#This Row],[Дата рождения]],4)</f>
        <v>1980</v>
      </c>
      <c r="F1603">
        <v>37</v>
      </c>
      <c r="G1603" t="s">
        <v>146</v>
      </c>
      <c r="H1603">
        <v>22156808</v>
      </c>
    </row>
    <row r="1604" spans="1:8" x14ac:dyDescent="0.35">
      <c r="A1604">
        <v>284</v>
      </c>
      <c r="B1604" t="s">
        <v>3054</v>
      </c>
      <c r="C1604" t="s">
        <v>61</v>
      </c>
      <c r="D1604" t="s">
        <v>3055</v>
      </c>
      <c r="E1604" t="str">
        <f>RIGHT(Таблица2[[#This Row],[Дата рождения]],4)</f>
        <v>1990</v>
      </c>
      <c r="F1604">
        <v>27</v>
      </c>
      <c r="G1604" t="s">
        <v>63</v>
      </c>
      <c r="H1604">
        <v>30934387</v>
      </c>
    </row>
    <row r="1605" spans="1:8" x14ac:dyDescent="0.35">
      <c r="A1605">
        <v>131</v>
      </c>
      <c r="B1605" t="s">
        <v>3056</v>
      </c>
      <c r="C1605" t="s">
        <v>61</v>
      </c>
      <c r="D1605" t="s">
        <v>3057</v>
      </c>
      <c r="E1605" t="str">
        <f>RIGHT(Таблица2[[#This Row],[Дата рождения]],4)</f>
        <v>1990</v>
      </c>
      <c r="F1605">
        <v>27</v>
      </c>
      <c r="G1605" t="s">
        <v>63</v>
      </c>
      <c r="H1605">
        <v>97092553</v>
      </c>
    </row>
    <row r="1606" spans="1:8" x14ac:dyDescent="0.35">
      <c r="A1606">
        <v>1140</v>
      </c>
      <c r="B1606" t="s">
        <v>3058</v>
      </c>
      <c r="C1606" t="s">
        <v>61</v>
      </c>
      <c r="D1606" t="s">
        <v>1845</v>
      </c>
      <c r="E1606" t="str">
        <f>RIGHT(Таблица2[[#This Row],[Дата рождения]],4)</f>
        <v>1988</v>
      </c>
      <c r="F1606">
        <v>29</v>
      </c>
      <c r="G1606" t="s">
        <v>63</v>
      </c>
      <c r="H1606">
        <v>50580095</v>
      </c>
    </row>
    <row r="1607" spans="1:8" x14ac:dyDescent="0.35">
      <c r="A1607">
        <v>965</v>
      </c>
      <c r="B1607" t="s">
        <v>1104</v>
      </c>
      <c r="C1607" t="s">
        <v>61</v>
      </c>
      <c r="D1607" t="s">
        <v>1105</v>
      </c>
      <c r="E1607" t="str">
        <f>RIGHT(Таблица2[[#This Row],[Дата рождения]],4)</f>
        <v>1986</v>
      </c>
      <c r="F1607">
        <v>31</v>
      </c>
      <c r="G1607" t="s">
        <v>146</v>
      </c>
      <c r="H1607">
        <v>44016617</v>
      </c>
    </row>
    <row r="1608" spans="1:8" x14ac:dyDescent="0.35">
      <c r="A1608">
        <v>1414</v>
      </c>
      <c r="B1608" t="s">
        <v>3059</v>
      </c>
      <c r="C1608" t="s">
        <v>61</v>
      </c>
      <c r="D1608" t="s">
        <v>331</v>
      </c>
      <c r="E1608" t="str">
        <f>RIGHT(Таблица2[[#This Row],[Дата рождения]],4)</f>
        <v>1994</v>
      </c>
      <c r="F1608">
        <v>23</v>
      </c>
      <c r="G1608" t="s">
        <v>63</v>
      </c>
      <c r="H1608">
        <v>62019211</v>
      </c>
    </row>
    <row r="1609" spans="1:8" x14ac:dyDescent="0.35">
      <c r="A1609">
        <v>816</v>
      </c>
      <c r="B1609" t="s">
        <v>3060</v>
      </c>
      <c r="C1609" t="s">
        <v>61</v>
      </c>
      <c r="D1609" t="s">
        <v>1368</v>
      </c>
      <c r="E1609" t="str">
        <f>RIGHT(Таблица2[[#This Row],[Дата рождения]],4)</f>
        <v>1982</v>
      </c>
      <c r="F1609">
        <v>35</v>
      </c>
      <c r="G1609" t="s">
        <v>63</v>
      </c>
      <c r="H1609">
        <v>29322153</v>
      </c>
    </row>
    <row r="1610" spans="1:8" x14ac:dyDescent="0.35">
      <c r="A1610">
        <v>96</v>
      </c>
      <c r="B1610" t="s">
        <v>3061</v>
      </c>
      <c r="C1610" t="s">
        <v>61</v>
      </c>
      <c r="D1610" t="s">
        <v>1458</v>
      </c>
      <c r="E1610" t="str">
        <f>RIGHT(Таблица2[[#This Row],[Дата рождения]],4)</f>
        <v>1997</v>
      </c>
      <c r="F1610">
        <v>21</v>
      </c>
      <c r="G1610" t="s">
        <v>63</v>
      </c>
      <c r="H1610">
        <v>96568206</v>
      </c>
    </row>
    <row r="1611" spans="1:8" x14ac:dyDescent="0.35">
      <c r="A1611">
        <v>363</v>
      </c>
      <c r="B1611" t="s">
        <v>3062</v>
      </c>
      <c r="C1611" t="s">
        <v>115</v>
      </c>
      <c r="D1611" t="s">
        <v>3063</v>
      </c>
      <c r="E1611" t="str">
        <f>RIGHT(Таблица2[[#This Row],[Дата рождения]],4)</f>
        <v>2000</v>
      </c>
      <c r="F1611">
        <v>18</v>
      </c>
      <c r="G1611" t="s">
        <v>63</v>
      </c>
      <c r="H1611">
        <v>30866995</v>
      </c>
    </row>
    <row r="1612" spans="1:8" x14ac:dyDescent="0.35">
      <c r="A1612">
        <v>247</v>
      </c>
      <c r="B1612" t="s">
        <v>3064</v>
      </c>
      <c r="C1612" t="s">
        <v>75</v>
      </c>
      <c r="D1612" t="s">
        <v>3065</v>
      </c>
      <c r="E1612" t="str">
        <f>RIGHT(Таблица2[[#This Row],[Дата рождения]],4)</f>
        <v>1986</v>
      </c>
      <c r="F1612">
        <v>31</v>
      </c>
      <c r="G1612" t="s">
        <v>63</v>
      </c>
      <c r="H1612">
        <v>95198486</v>
      </c>
    </row>
    <row r="1613" spans="1:8" x14ac:dyDescent="0.35">
      <c r="A1613">
        <v>1281</v>
      </c>
      <c r="B1613" t="s">
        <v>3066</v>
      </c>
      <c r="C1613" t="s">
        <v>61</v>
      </c>
      <c r="D1613" t="s">
        <v>3067</v>
      </c>
      <c r="E1613" t="str">
        <f>RIGHT(Таблица2[[#This Row],[Дата рождения]],4)</f>
        <v>1988</v>
      </c>
      <c r="F1613">
        <v>29</v>
      </c>
      <c r="G1613" t="s">
        <v>229</v>
      </c>
      <c r="H1613">
        <v>62188975</v>
      </c>
    </row>
    <row r="1614" spans="1:8" x14ac:dyDescent="0.35">
      <c r="A1614">
        <v>1647</v>
      </c>
      <c r="B1614" t="s">
        <v>3068</v>
      </c>
      <c r="C1614" t="s">
        <v>61</v>
      </c>
      <c r="D1614" t="s">
        <v>3069</v>
      </c>
      <c r="E1614" t="str">
        <f>RIGHT(Таблица2[[#This Row],[Дата рождения]],4)</f>
        <v>1982</v>
      </c>
      <c r="F1614">
        <v>35</v>
      </c>
      <c r="G1614" t="s">
        <v>63</v>
      </c>
      <c r="H1614">
        <v>3012201</v>
      </c>
    </row>
    <row r="1615" spans="1:8" x14ac:dyDescent="0.35">
      <c r="A1615">
        <v>692</v>
      </c>
      <c r="B1615" t="s">
        <v>3070</v>
      </c>
      <c r="C1615" t="s">
        <v>75</v>
      </c>
      <c r="D1615" t="s">
        <v>3071</v>
      </c>
      <c r="E1615" t="str">
        <f>RIGHT(Таблица2[[#This Row],[Дата рождения]],4)</f>
        <v>1988</v>
      </c>
      <c r="F1615">
        <v>29</v>
      </c>
      <c r="G1615" t="s">
        <v>63</v>
      </c>
      <c r="H1615">
        <v>64819156</v>
      </c>
    </row>
    <row r="1616" spans="1:8" x14ac:dyDescent="0.35">
      <c r="A1616">
        <v>1330</v>
      </c>
      <c r="B1616" t="s">
        <v>3072</v>
      </c>
      <c r="C1616" t="s">
        <v>75</v>
      </c>
      <c r="D1616" t="s">
        <v>3073</v>
      </c>
      <c r="E1616" t="str">
        <f>RIGHT(Таблица2[[#This Row],[Дата рождения]],4)</f>
        <v>1975</v>
      </c>
      <c r="F1616">
        <v>42</v>
      </c>
      <c r="G1616" t="s">
        <v>609</v>
      </c>
      <c r="H1616">
        <v>48769968</v>
      </c>
    </row>
    <row r="1617" spans="1:8" x14ac:dyDescent="0.35">
      <c r="A1617">
        <v>522</v>
      </c>
      <c r="B1617" t="s">
        <v>3074</v>
      </c>
      <c r="C1617" t="s">
        <v>61</v>
      </c>
      <c r="D1617" t="s">
        <v>3075</v>
      </c>
      <c r="E1617" t="str">
        <f>RIGHT(Таблица2[[#This Row],[Дата рождения]],4)</f>
        <v>1982</v>
      </c>
      <c r="F1617">
        <v>35</v>
      </c>
      <c r="G1617" t="s">
        <v>63</v>
      </c>
      <c r="H1617">
        <v>45231826</v>
      </c>
    </row>
    <row r="1618" spans="1:8" x14ac:dyDescent="0.35">
      <c r="A1618">
        <v>57</v>
      </c>
      <c r="B1618" t="s">
        <v>3076</v>
      </c>
      <c r="C1618" t="s">
        <v>75</v>
      </c>
      <c r="D1618" t="s">
        <v>3077</v>
      </c>
      <c r="E1618" t="str">
        <f>RIGHT(Таблица2[[#This Row],[Дата рождения]],4)</f>
        <v>1983</v>
      </c>
      <c r="F1618">
        <v>34</v>
      </c>
      <c r="G1618" t="s">
        <v>109</v>
      </c>
      <c r="H1618">
        <v>10573688</v>
      </c>
    </row>
    <row r="1619" spans="1:8" x14ac:dyDescent="0.35">
      <c r="A1619">
        <v>903</v>
      </c>
      <c r="B1619" t="s">
        <v>3078</v>
      </c>
      <c r="C1619" t="s">
        <v>61</v>
      </c>
      <c r="D1619" t="s">
        <v>3079</v>
      </c>
      <c r="E1619" t="str">
        <f>RIGHT(Таблица2[[#This Row],[Дата рождения]],4)</f>
        <v>1995</v>
      </c>
      <c r="F1619">
        <v>22</v>
      </c>
      <c r="G1619" t="s">
        <v>63</v>
      </c>
      <c r="H1619">
        <v>32153478</v>
      </c>
    </row>
    <row r="1620" spans="1:8" x14ac:dyDescent="0.35">
      <c r="A1620">
        <v>170</v>
      </c>
      <c r="B1620" t="s">
        <v>3080</v>
      </c>
      <c r="C1620" t="s">
        <v>61</v>
      </c>
      <c r="D1620" t="s">
        <v>3081</v>
      </c>
      <c r="E1620" t="str">
        <f>RIGHT(Таблица2[[#This Row],[Дата рождения]],4)</f>
        <v>1977</v>
      </c>
      <c r="F1620">
        <v>40</v>
      </c>
      <c r="G1620" t="s">
        <v>89</v>
      </c>
      <c r="H1620">
        <v>82883597</v>
      </c>
    </row>
    <row r="1621" spans="1:8" x14ac:dyDescent="0.35">
      <c r="A1621">
        <v>798</v>
      </c>
      <c r="B1621" t="s">
        <v>3082</v>
      </c>
      <c r="C1621" t="s">
        <v>75</v>
      </c>
      <c r="D1621" t="s">
        <v>3083</v>
      </c>
      <c r="E1621" t="str">
        <f>RIGHT(Таблица2[[#This Row],[Дата рождения]],4)</f>
        <v>1975</v>
      </c>
      <c r="F1621">
        <v>42</v>
      </c>
      <c r="G1621" t="s">
        <v>63</v>
      </c>
      <c r="H1621">
        <v>69832064</v>
      </c>
    </row>
    <row r="1622" spans="1:8" x14ac:dyDescent="0.35">
      <c r="A1622">
        <v>483</v>
      </c>
      <c r="B1622" t="s">
        <v>3084</v>
      </c>
      <c r="C1622" t="s">
        <v>61</v>
      </c>
      <c r="D1622" t="s">
        <v>3085</v>
      </c>
      <c r="E1622" t="str">
        <f>RIGHT(Таблица2[[#This Row],[Дата рождения]],4)</f>
        <v>1991</v>
      </c>
      <c r="F1622">
        <v>26</v>
      </c>
      <c r="G1622" t="s">
        <v>63</v>
      </c>
      <c r="H1622">
        <v>73493034</v>
      </c>
    </row>
    <row r="1623" spans="1:8" x14ac:dyDescent="0.35">
      <c r="A1623">
        <v>889</v>
      </c>
      <c r="B1623" t="s">
        <v>3086</v>
      </c>
      <c r="C1623" t="s">
        <v>61</v>
      </c>
      <c r="D1623" t="s">
        <v>588</v>
      </c>
      <c r="E1623" t="str">
        <f>RIGHT(Таблица2[[#This Row],[Дата рождения]],4)</f>
        <v>1994</v>
      </c>
      <c r="F1623">
        <v>24</v>
      </c>
      <c r="G1623" t="s">
        <v>63</v>
      </c>
      <c r="H1623">
        <v>92329879</v>
      </c>
    </row>
    <row r="1624" spans="1:8" x14ac:dyDescent="0.35">
      <c r="A1624">
        <v>851</v>
      </c>
      <c r="B1624" t="s">
        <v>3087</v>
      </c>
      <c r="C1624" t="s">
        <v>61</v>
      </c>
      <c r="D1624" t="s">
        <v>143</v>
      </c>
      <c r="E1624" t="str">
        <f>RIGHT(Таблица2[[#This Row],[Дата рождения]],4)</f>
        <v>1997</v>
      </c>
      <c r="F1624">
        <v>20</v>
      </c>
      <c r="G1624" t="s">
        <v>63</v>
      </c>
      <c r="H1624">
        <v>43809818</v>
      </c>
    </row>
    <row r="1625" spans="1:8" x14ac:dyDescent="0.35">
      <c r="A1625">
        <v>876</v>
      </c>
      <c r="B1625" t="s">
        <v>3088</v>
      </c>
      <c r="C1625" t="s">
        <v>75</v>
      </c>
      <c r="D1625" t="s">
        <v>3089</v>
      </c>
      <c r="E1625" t="str">
        <f>RIGHT(Таблица2[[#This Row],[Дата рождения]],4)</f>
        <v>1995</v>
      </c>
      <c r="F1625">
        <v>22</v>
      </c>
      <c r="G1625" t="s">
        <v>229</v>
      </c>
      <c r="H1625">
        <v>98832857</v>
      </c>
    </row>
    <row r="1626" spans="1:8" x14ac:dyDescent="0.35">
      <c r="A1626">
        <v>455</v>
      </c>
      <c r="B1626" t="s">
        <v>3090</v>
      </c>
      <c r="C1626" t="s">
        <v>61</v>
      </c>
      <c r="D1626" t="s">
        <v>3042</v>
      </c>
      <c r="E1626" t="str">
        <f>RIGHT(Таблица2[[#This Row],[Дата рождения]],4)</f>
        <v>1985</v>
      </c>
      <c r="F1626">
        <v>32</v>
      </c>
      <c r="G1626" t="s">
        <v>63</v>
      </c>
      <c r="H1626">
        <v>74598492</v>
      </c>
    </row>
    <row r="1627" spans="1:8" x14ac:dyDescent="0.35">
      <c r="A1627">
        <v>1502</v>
      </c>
      <c r="B1627" t="s">
        <v>3091</v>
      </c>
      <c r="C1627" t="s">
        <v>61</v>
      </c>
      <c r="D1627" t="s">
        <v>3092</v>
      </c>
      <c r="E1627" t="str">
        <f>RIGHT(Таблица2[[#This Row],[Дата рождения]],4)</f>
        <v>1981</v>
      </c>
      <c r="F1627">
        <v>36</v>
      </c>
      <c r="G1627" t="s">
        <v>79</v>
      </c>
      <c r="H1627">
        <v>68132363</v>
      </c>
    </row>
    <row r="1628" spans="1:8" x14ac:dyDescent="0.35">
      <c r="A1628">
        <v>1458</v>
      </c>
      <c r="B1628" t="s">
        <v>3093</v>
      </c>
      <c r="C1628" t="s">
        <v>61</v>
      </c>
      <c r="D1628" t="s">
        <v>2919</v>
      </c>
      <c r="E1628" t="str">
        <f>RIGHT(Таблица2[[#This Row],[Дата рождения]],4)</f>
        <v>1998</v>
      </c>
      <c r="F1628">
        <v>19</v>
      </c>
      <c r="G1628" t="s">
        <v>63</v>
      </c>
      <c r="H1628">
        <v>58976095</v>
      </c>
    </row>
    <row r="1629" spans="1:8" x14ac:dyDescent="0.35">
      <c r="A1629">
        <v>80</v>
      </c>
      <c r="B1629" t="s">
        <v>3094</v>
      </c>
      <c r="C1629" t="s">
        <v>61</v>
      </c>
      <c r="D1629" t="s">
        <v>3095</v>
      </c>
      <c r="E1629" t="str">
        <f>RIGHT(Таблица2[[#This Row],[Дата рождения]],4)</f>
        <v>1985</v>
      </c>
      <c r="F1629">
        <v>32</v>
      </c>
      <c r="G1629" t="s">
        <v>109</v>
      </c>
      <c r="H1629">
        <v>27386747</v>
      </c>
    </row>
    <row r="1630" spans="1:8" x14ac:dyDescent="0.35">
      <c r="A1630">
        <v>1418</v>
      </c>
      <c r="B1630" t="s">
        <v>3096</v>
      </c>
      <c r="C1630" t="s">
        <v>75</v>
      </c>
      <c r="D1630" t="s">
        <v>3097</v>
      </c>
      <c r="E1630" t="str">
        <f>RIGHT(Таблица2[[#This Row],[Дата рождения]],4)</f>
        <v>1983</v>
      </c>
      <c r="F1630">
        <v>34</v>
      </c>
      <c r="G1630" t="s">
        <v>63</v>
      </c>
      <c r="H1630">
        <v>80439561</v>
      </c>
    </row>
    <row r="1631" spans="1:8" x14ac:dyDescent="0.35">
      <c r="A1631">
        <v>585</v>
      </c>
      <c r="B1631" t="s">
        <v>3098</v>
      </c>
      <c r="C1631" t="s">
        <v>115</v>
      </c>
      <c r="D1631" t="s">
        <v>3099</v>
      </c>
      <c r="E1631" t="str">
        <f>RIGHT(Таблица2[[#This Row],[Дата рождения]],4)</f>
        <v>1995</v>
      </c>
      <c r="F1631">
        <v>23</v>
      </c>
      <c r="G1631" t="s">
        <v>63</v>
      </c>
      <c r="H1631">
        <v>94030042</v>
      </c>
    </row>
    <row r="1632" spans="1:8" x14ac:dyDescent="0.35">
      <c r="A1632">
        <v>1702</v>
      </c>
      <c r="B1632" t="s">
        <v>3100</v>
      </c>
      <c r="C1632" t="s">
        <v>61</v>
      </c>
      <c r="D1632" t="s">
        <v>3101</v>
      </c>
      <c r="E1632" t="str">
        <f>RIGHT(Таблица2[[#This Row],[Дата рождения]],4)</f>
        <v>1989</v>
      </c>
      <c r="F1632">
        <v>28</v>
      </c>
      <c r="G1632" t="s">
        <v>119</v>
      </c>
      <c r="H1632">
        <v>77991411</v>
      </c>
    </row>
    <row r="1633" spans="1:8" x14ac:dyDescent="0.35">
      <c r="A1633">
        <v>678</v>
      </c>
      <c r="B1633" t="s">
        <v>3102</v>
      </c>
      <c r="C1633" t="s">
        <v>75</v>
      </c>
      <c r="D1633" t="s">
        <v>3103</v>
      </c>
      <c r="E1633" t="str">
        <f>RIGHT(Таблица2[[#This Row],[Дата рождения]],4)</f>
        <v>1993</v>
      </c>
      <c r="F1633">
        <v>24</v>
      </c>
      <c r="G1633" t="s">
        <v>63</v>
      </c>
      <c r="H1633">
        <v>5943715</v>
      </c>
    </row>
    <row r="1634" spans="1:8" x14ac:dyDescent="0.35">
      <c r="A1634">
        <v>1048</v>
      </c>
      <c r="B1634" t="s">
        <v>3104</v>
      </c>
      <c r="C1634" t="s">
        <v>61</v>
      </c>
      <c r="D1634" t="s">
        <v>3105</v>
      </c>
      <c r="E1634" t="str">
        <f>RIGHT(Таблица2[[#This Row],[Дата рождения]],4)</f>
        <v>1992</v>
      </c>
      <c r="F1634">
        <v>25</v>
      </c>
      <c r="G1634" t="s">
        <v>63</v>
      </c>
      <c r="H1634">
        <v>72917954</v>
      </c>
    </row>
    <row r="1635" spans="1:8" x14ac:dyDescent="0.35">
      <c r="A1635">
        <v>857</v>
      </c>
      <c r="B1635" t="s">
        <v>3106</v>
      </c>
      <c r="C1635" t="s">
        <v>75</v>
      </c>
      <c r="D1635" t="s">
        <v>3107</v>
      </c>
      <c r="E1635" t="str">
        <f>RIGHT(Таблица2[[#This Row],[Дата рождения]],4)</f>
        <v>1993</v>
      </c>
      <c r="F1635">
        <v>25</v>
      </c>
      <c r="G1635" t="s">
        <v>69</v>
      </c>
      <c r="H1635">
        <v>99625321</v>
      </c>
    </row>
    <row r="1636" spans="1:8" x14ac:dyDescent="0.35">
      <c r="A1636">
        <v>1500</v>
      </c>
      <c r="B1636" t="s">
        <v>3108</v>
      </c>
      <c r="C1636" t="s">
        <v>75</v>
      </c>
      <c r="D1636" t="s">
        <v>3109</v>
      </c>
      <c r="E1636" t="str">
        <f>RIGHT(Таблица2[[#This Row],[Дата рождения]],4)</f>
        <v>1989</v>
      </c>
      <c r="F1636">
        <v>28</v>
      </c>
      <c r="G1636" t="s">
        <v>109</v>
      </c>
      <c r="H1636">
        <v>98979539</v>
      </c>
    </row>
    <row r="1637" spans="1:8" x14ac:dyDescent="0.35">
      <c r="A1637">
        <v>1009</v>
      </c>
      <c r="B1637" t="s">
        <v>793</v>
      </c>
      <c r="C1637" t="s">
        <v>61</v>
      </c>
      <c r="D1637" t="s">
        <v>794</v>
      </c>
      <c r="E1637" t="str">
        <f>RIGHT(Таблица2[[#This Row],[Дата рождения]],4)</f>
        <v>1986</v>
      </c>
      <c r="F1637">
        <v>31</v>
      </c>
      <c r="G1637" t="s">
        <v>119</v>
      </c>
      <c r="H1637">
        <v>4655884</v>
      </c>
    </row>
    <row r="1638" spans="1:8" x14ac:dyDescent="0.35">
      <c r="A1638">
        <v>1482</v>
      </c>
      <c r="B1638" t="s">
        <v>3110</v>
      </c>
      <c r="C1638" t="s">
        <v>61</v>
      </c>
      <c r="D1638" t="s">
        <v>3111</v>
      </c>
      <c r="E1638" t="str">
        <f>RIGHT(Таблица2[[#This Row],[Дата рождения]],4)</f>
        <v>1990</v>
      </c>
      <c r="F1638">
        <v>27</v>
      </c>
      <c r="G1638" t="s">
        <v>63</v>
      </c>
      <c r="H1638">
        <v>12908339</v>
      </c>
    </row>
    <row r="1639" spans="1:8" x14ac:dyDescent="0.35">
      <c r="A1639">
        <v>1617</v>
      </c>
      <c r="B1639" t="s">
        <v>3112</v>
      </c>
      <c r="C1639" t="s">
        <v>61</v>
      </c>
      <c r="D1639" t="s">
        <v>3113</v>
      </c>
      <c r="E1639" t="str">
        <f>RIGHT(Таблица2[[#This Row],[Дата рождения]],4)</f>
        <v>1981</v>
      </c>
      <c r="F1639">
        <v>36</v>
      </c>
      <c r="G1639" t="s">
        <v>609</v>
      </c>
      <c r="H1639">
        <v>72641051</v>
      </c>
    </row>
    <row r="1640" spans="1:8" x14ac:dyDescent="0.35">
      <c r="A1640">
        <v>1353</v>
      </c>
      <c r="B1640" t="s">
        <v>3114</v>
      </c>
      <c r="C1640" t="s">
        <v>75</v>
      </c>
      <c r="D1640" t="s">
        <v>472</v>
      </c>
      <c r="E1640" t="str">
        <f>RIGHT(Таблица2[[#This Row],[Дата рождения]],4)</f>
        <v>1994</v>
      </c>
      <c r="F1640">
        <v>23</v>
      </c>
      <c r="G1640" t="s">
        <v>69</v>
      </c>
      <c r="H1640">
        <v>41723369</v>
      </c>
    </row>
    <row r="1641" spans="1:8" x14ac:dyDescent="0.35">
      <c r="A1641">
        <v>1764</v>
      </c>
      <c r="B1641" t="s">
        <v>3115</v>
      </c>
      <c r="C1641" t="s">
        <v>61</v>
      </c>
      <c r="D1641" t="s">
        <v>3116</v>
      </c>
      <c r="E1641" t="str">
        <f>RIGHT(Таблица2[[#This Row],[Дата рождения]],4)</f>
        <v>1994</v>
      </c>
      <c r="F1641">
        <v>23</v>
      </c>
      <c r="G1641" t="s">
        <v>63</v>
      </c>
      <c r="H1641">
        <v>85338959</v>
      </c>
    </row>
    <row r="1642" spans="1:8" x14ac:dyDescent="0.35">
      <c r="A1642">
        <v>670</v>
      </c>
      <c r="B1642" t="s">
        <v>3117</v>
      </c>
      <c r="C1642" t="s">
        <v>61</v>
      </c>
      <c r="D1642" t="s">
        <v>3118</v>
      </c>
      <c r="E1642" t="str">
        <f>RIGHT(Таблица2[[#This Row],[Дата рождения]],4)</f>
        <v>1994</v>
      </c>
      <c r="F1642">
        <v>23</v>
      </c>
      <c r="G1642" t="s">
        <v>63</v>
      </c>
      <c r="H1642">
        <v>55073464</v>
      </c>
    </row>
    <row r="1643" spans="1:8" x14ac:dyDescent="0.35">
      <c r="A1643">
        <v>225</v>
      </c>
      <c r="B1643" t="s">
        <v>3119</v>
      </c>
      <c r="C1643" t="s">
        <v>61</v>
      </c>
      <c r="D1643" t="s">
        <v>3120</v>
      </c>
      <c r="E1643" t="str">
        <f>RIGHT(Таблица2[[#This Row],[Дата рождения]],4)</f>
        <v>1998</v>
      </c>
      <c r="F1643">
        <v>19</v>
      </c>
      <c r="G1643" t="s">
        <v>63</v>
      </c>
      <c r="H1643">
        <v>67983087</v>
      </c>
    </row>
    <row r="1644" spans="1:8" x14ac:dyDescent="0.35">
      <c r="A1644">
        <v>44</v>
      </c>
      <c r="B1644" t="s">
        <v>3121</v>
      </c>
      <c r="C1644" t="s">
        <v>61</v>
      </c>
      <c r="D1644" t="s">
        <v>3122</v>
      </c>
      <c r="E1644" t="str">
        <f>RIGHT(Таблица2[[#This Row],[Дата рождения]],4)</f>
        <v>1997</v>
      </c>
      <c r="F1644">
        <v>20</v>
      </c>
      <c r="G1644" t="s">
        <v>63</v>
      </c>
      <c r="H1644">
        <v>92547243</v>
      </c>
    </row>
    <row r="1645" spans="1:8" x14ac:dyDescent="0.35">
      <c r="A1645">
        <v>9</v>
      </c>
      <c r="B1645" t="s">
        <v>3123</v>
      </c>
      <c r="C1645" t="s">
        <v>61</v>
      </c>
      <c r="D1645" t="s">
        <v>3124</v>
      </c>
      <c r="E1645" t="str">
        <f>RIGHT(Таблица2[[#This Row],[Дата рождения]],4)</f>
        <v>1993</v>
      </c>
      <c r="F1645">
        <v>24</v>
      </c>
      <c r="G1645" t="s">
        <v>63</v>
      </c>
      <c r="H1645">
        <v>86608888</v>
      </c>
    </row>
    <row r="1646" spans="1:8" x14ac:dyDescent="0.35">
      <c r="A1646">
        <v>1026</v>
      </c>
      <c r="B1646" t="s">
        <v>3125</v>
      </c>
      <c r="C1646" t="s">
        <v>61</v>
      </c>
      <c r="D1646" t="s">
        <v>3126</v>
      </c>
      <c r="E1646" t="str">
        <f>RIGHT(Таблица2[[#This Row],[Дата рождения]],4)</f>
        <v>1992</v>
      </c>
      <c r="F1646">
        <v>25</v>
      </c>
      <c r="G1646" t="s">
        <v>69</v>
      </c>
      <c r="H1646">
        <v>6365145</v>
      </c>
    </row>
    <row r="1647" spans="1:8" x14ac:dyDescent="0.35">
      <c r="A1647">
        <v>818</v>
      </c>
      <c r="B1647" t="s">
        <v>3127</v>
      </c>
      <c r="C1647" t="s">
        <v>61</v>
      </c>
      <c r="D1647" t="s">
        <v>3128</v>
      </c>
      <c r="E1647" t="str">
        <f>RIGHT(Таблица2[[#This Row],[Дата рождения]],4)</f>
        <v>1990</v>
      </c>
      <c r="F1647">
        <v>27</v>
      </c>
      <c r="G1647" t="s">
        <v>63</v>
      </c>
      <c r="H1647">
        <v>26970851</v>
      </c>
    </row>
    <row r="1648" spans="1:8" x14ac:dyDescent="0.35">
      <c r="A1648">
        <v>852</v>
      </c>
      <c r="B1648" t="s">
        <v>2470</v>
      </c>
      <c r="C1648" t="s">
        <v>61</v>
      </c>
      <c r="D1648" t="s">
        <v>2471</v>
      </c>
      <c r="E1648" t="str">
        <f>RIGHT(Таблица2[[#This Row],[Дата рождения]],4)</f>
        <v>1999</v>
      </c>
      <c r="F1648">
        <v>18</v>
      </c>
      <c r="G1648" t="s">
        <v>63</v>
      </c>
      <c r="H1648">
        <v>91005089</v>
      </c>
    </row>
    <row r="1649" spans="1:8" x14ac:dyDescent="0.35">
      <c r="A1649">
        <v>75</v>
      </c>
      <c r="B1649" t="s">
        <v>3129</v>
      </c>
      <c r="C1649" t="s">
        <v>75</v>
      </c>
      <c r="D1649" t="s">
        <v>3130</v>
      </c>
      <c r="E1649" t="str">
        <f>RIGHT(Таблица2[[#This Row],[Дата рождения]],4)</f>
        <v>1985</v>
      </c>
      <c r="F1649">
        <v>32</v>
      </c>
      <c r="G1649" t="s">
        <v>63</v>
      </c>
      <c r="H1649">
        <v>61373947</v>
      </c>
    </row>
    <row r="1650" spans="1:8" x14ac:dyDescent="0.35">
      <c r="A1650">
        <v>1008</v>
      </c>
      <c r="B1650" t="s">
        <v>3131</v>
      </c>
      <c r="C1650" t="s">
        <v>61</v>
      </c>
      <c r="D1650" t="s">
        <v>3132</v>
      </c>
      <c r="E1650" t="str">
        <f>RIGHT(Таблица2[[#This Row],[Дата рождения]],4)</f>
        <v>1990</v>
      </c>
      <c r="F1650">
        <v>27</v>
      </c>
      <c r="G1650" t="s">
        <v>63</v>
      </c>
      <c r="H1650">
        <v>92649639</v>
      </c>
    </row>
    <row r="1651" spans="1:8" x14ac:dyDescent="0.35">
      <c r="A1651">
        <v>1252</v>
      </c>
      <c r="B1651" t="s">
        <v>3133</v>
      </c>
      <c r="C1651" t="s">
        <v>61</v>
      </c>
      <c r="D1651" t="s">
        <v>907</v>
      </c>
      <c r="E1651" t="str">
        <f>RIGHT(Таблица2[[#This Row],[Дата рождения]],4)</f>
        <v>1994</v>
      </c>
      <c r="F1651">
        <v>24</v>
      </c>
      <c r="G1651" t="s">
        <v>63</v>
      </c>
      <c r="H1651">
        <v>86169290</v>
      </c>
    </row>
    <row r="1652" spans="1:8" x14ac:dyDescent="0.35">
      <c r="A1652">
        <v>329</v>
      </c>
      <c r="B1652" t="s">
        <v>3134</v>
      </c>
      <c r="C1652" t="s">
        <v>61</v>
      </c>
      <c r="D1652" t="s">
        <v>1767</v>
      </c>
      <c r="E1652" t="str">
        <f>RIGHT(Таблица2[[#This Row],[Дата рождения]],4)</f>
        <v>1984</v>
      </c>
      <c r="F1652">
        <v>33</v>
      </c>
      <c r="G1652" t="s">
        <v>63</v>
      </c>
      <c r="H1652">
        <v>49820877</v>
      </c>
    </row>
    <row r="1653" spans="1:8" x14ac:dyDescent="0.35">
      <c r="A1653">
        <v>309</v>
      </c>
      <c r="B1653" t="s">
        <v>3135</v>
      </c>
      <c r="C1653" t="s">
        <v>75</v>
      </c>
      <c r="D1653" t="s">
        <v>3136</v>
      </c>
      <c r="E1653" t="str">
        <f>RIGHT(Таблица2[[#This Row],[Дата рождения]],4)</f>
        <v>1998</v>
      </c>
      <c r="F1653">
        <v>20</v>
      </c>
      <c r="G1653" t="s">
        <v>63</v>
      </c>
      <c r="H1653">
        <v>14341965</v>
      </c>
    </row>
    <row r="1654" spans="1:8" x14ac:dyDescent="0.35">
      <c r="A1654">
        <v>809</v>
      </c>
      <c r="B1654" t="s">
        <v>3137</v>
      </c>
      <c r="C1654" t="s">
        <v>61</v>
      </c>
      <c r="D1654" t="s">
        <v>3138</v>
      </c>
      <c r="E1654" t="str">
        <f>RIGHT(Таблица2[[#This Row],[Дата рождения]],4)</f>
        <v>1987</v>
      </c>
      <c r="F1654">
        <v>30</v>
      </c>
      <c r="G1654" t="s">
        <v>66</v>
      </c>
      <c r="H1654">
        <v>23555962</v>
      </c>
    </row>
    <row r="1655" spans="1:8" x14ac:dyDescent="0.35">
      <c r="A1655">
        <v>444</v>
      </c>
      <c r="B1655" t="s">
        <v>3139</v>
      </c>
      <c r="C1655" t="s">
        <v>61</v>
      </c>
      <c r="D1655" t="s">
        <v>3140</v>
      </c>
      <c r="E1655" t="str">
        <f>RIGHT(Таблица2[[#This Row],[Дата рождения]],4)</f>
        <v>1993</v>
      </c>
      <c r="F1655">
        <v>24</v>
      </c>
      <c r="G1655" t="s">
        <v>63</v>
      </c>
      <c r="H1655">
        <v>80841290</v>
      </c>
    </row>
    <row r="1656" spans="1:8" x14ac:dyDescent="0.35">
      <c r="A1656">
        <v>1155</v>
      </c>
      <c r="B1656" t="s">
        <v>3141</v>
      </c>
      <c r="C1656" t="s">
        <v>61</v>
      </c>
      <c r="D1656" t="s">
        <v>3142</v>
      </c>
      <c r="E1656" t="str">
        <f>RIGHT(Таблица2[[#This Row],[Дата рождения]],4)</f>
        <v>1986</v>
      </c>
      <c r="F1656">
        <v>31</v>
      </c>
      <c r="G1656" t="s">
        <v>109</v>
      </c>
      <c r="H1656">
        <v>15187130</v>
      </c>
    </row>
    <row r="1657" spans="1:8" x14ac:dyDescent="0.35">
      <c r="A1657">
        <v>244</v>
      </c>
      <c r="B1657" t="s">
        <v>3143</v>
      </c>
      <c r="C1657" t="s">
        <v>61</v>
      </c>
      <c r="D1657" t="s">
        <v>2238</v>
      </c>
      <c r="E1657" t="str">
        <f>RIGHT(Таблица2[[#This Row],[Дата рождения]],4)</f>
        <v>1983</v>
      </c>
      <c r="F1657">
        <v>34</v>
      </c>
      <c r="G1657" t="s">
        <v>63</v>
      </c>
      <c r="H1657">
        <v>75336493</v>
      </c>
    </row>
    <row r="1658" spans="1:8" x14ac:dyDescent="0.35">
      <c r="A1658">
        <v>822</v>
      </c>
      <c r="B1658" t="s">
        <v>3144</v>
      </c>
      <c r="C1658" t="s">
        <v>61</v>
      </c>
      <c r="D1658" t="s">
        <v>252</v>
      </c>
      <c r="E1658" t="str">
        <f>RIGHT(Таблица2[[#This Row],[Дата рождения]],4)</f>
        <v>1988</v>
      </c>
      <c r="F1658">
        <v>29</v>
      </c>
      <c r="G1658" t="s">
        <v>63</v>
      </c>
      <c r="H1658">
        <v>62982525</v>
      </c>
    </row>
    <row r="1659" spans="1:8" x14ac:dyDescent="0.35">
      <c r="A1659">
        <v>1099</v>
      </c>
      <c r="B1659" t="s">
        <v>3145</v>
      </c>
      <c r="C1659" t="s">
        <v>61</v>
      </c>
      <c r="D1659" t="s">
        <v>1924</v>
      </c>
      <c r="E1659" t="str">
        <f>RIGHT(Таблица2[[#This Row],[Дата рождения]],4)</f>
        <v>1985</v>
      </c>
      <c r="F1659">
        <v>32</v>
      </c>
      <c r="G1659" t="s">
        <v>79</v>
      </c>
      <c r="H1659">
        <v>8447846</v>
      </c>
    </row>
    <row r="1660" spans="1:8" x14ac:dyDescent="0.35">
      <c r="A1660">
        <v>892</v>
      </c>
      <c r="B1660" t="s">
        <v>3146</v>
      </c>
      <c r="C1660" t="s">
        <v>61</v>
      </c>
      <c r="D1660" t="s">
        <v>3147</v>
      </c>
      <c r="E1660" t="str">
        <f>RIGHT(Таблица2[[#This Row],[Дата рождения]],4)</f>
        <v>1982</v>
      </c>
      <c r="F1660">
        <v>35</v>
      </c>
      <c r="G1660" t="s">
        <v>89</v>
      </c>
      <c r="H1660">
        <v>79216929</v>
      </c>
    </row>
    <row r="1661" spans="1:8" x14ac:dyDescent="0.35">
      <c r="A1661">
        <v>388</v>
      </c>
      <c r="B1661" t="s">
        <v>3148</v>
      </c>
      <c r="C1661" t="s">
        <v>115</v>
      </c>
      <c r="D1661" t="s">
        <v>3149</v>
      </c>
      <c r="E1661" t="str">
        <f>RIGHT(Таблица2[[#This Row],[Дата рождения]],4)</f>
        <v>1986</v>
      </c>
      <c r="F1661">
        <v>31</v>
      </c>
      <c r="G1661" t="s">
        <v>89</v>
      </c>
      <c r="H1661">
        <v>6723823</v>
      </c>
    </row>
    <row r="1662" spans="1:8" x14ac:dyDescent="0.35">
      <c r="A1662">
        <v>494</v>
      </c>
      <c r="B1662" t="s">
        <v>3150</v>
      </c>
      <c r="C1662" t="s">
        <v>115</v>
      </c>
      <c r="D1662" t="s">
        <v>3151</v>
      </c>
      <c r="E1662" t="str">
        <f>RIGHT(Таблица2[[#This Row],[Дата рождения]],4)</f>
        <v>1992</v>
      </c>
      <c r="F1662">
        <v>25</v>
      </c>
      <c r="G1662" t="s">
        <v>63</v>
      </c>
      <c r="H1662">
        <v>52567954</v>
      </c>
    </row>
    <row r="1663" spans="1:8" x14ac:dyDescent="0.35">
      <c r="A1663">
        <v>185</v>
      </c>
      <c r="B1663" t="s">
        <v>3152</v>
      </c>
      <c r="C1663" t="s">
        <v>61</v>
      </c>
      <c r="D1663" t="s">
        <v>2183</v>
      </c>
      <c r="E1663" t="str">
        <f>RIGHT(Таблица2[[#This Row],[Дата рождения]],4)</f>
        <v>1999</v>
      </c>
      <c r="F1663">
        <v>18</v>
      </c>
      <c r="G1663" t="s">
        <v>63</v>
      </c>
      <c r="H1663">
        <v>29622757</v>
      </c>
    </row>
    <row r="1664" spans="1:8" x14ac:dyDescent="0.35">
      <c r="A1664">
        <v>535</v>
      </c>
      <c r="B1664" t="s">
        <v>3153</v>
      </c>
      <c r="C1664" t="s">
        <v>61</v>
      </c>
      <c r="D1664" t="s">
        <v>3154</v>
      </c>
      <c r="E1664" t="str">
        <f>RIGHT(Таблица2[[#This Row],[Дата рождения]],4)</f>
        <v>1997</v>
      </c>
      <c r="F1664">
        <v>20</v>
      </c>
      <c r="G1664" t="s">
        <v>63</v>
      </c>
      <c r="H1664">
        <v>90568951</v>
      </c>
    </row>
    <row r="1665" spans="1:8" x14ac:dyDescent="0.35">
      <c r="A1665">
        <v>350</v>
      </c>
      <c r="B1665" t="s">
        <v>3155</v>
      </c>
      <c r="C1665" t="s">
        <v>115</v>
      </c>
      <c r="D1665" t="s">
        <v>3156</v>
      </c>
      <c r="E1665" t="str">
        <f>RIGHT(Таблица2[[#This Row],[Дата рождения]],4)</f>
        <v>1996</v>
      </c>
      <c r="F1665">
        <v>21</v>
      </c>
      <c r="G1665" t="s">
        <v>63</v>
      </c>
      <c r="H1665">
        <v>14321212</v>
      </c>
    </row>
    <row r="1666" spans="1:8" x14ac:dyDescent="0.35">
      <c r="A1666">
        <v>1296</v>
      </c>
      <c r="B1666" t="s">
        <v>3157</v>
      </c>
      <c r="C1666" t="s">
        <v>61</v>
      </c>
      <c r="D1666" t="s">
        <v>3158</v>
      </c>
      <c r="E1666" t="str">
        <f>RIGHT(Таблица2[[#This Row],[Дата рождения]],4)</f>
        <v>1991</v>
      </c>
      <c r="F1666">
        <v>26</v>
      </c>
      <c r="G1666" t="s">
        <v>79</v>
      </c>
      <c r="H1666">
        <v>27637117</v>
      </c>
    </row>
    <row r="1667" spans="1:8" x14ac:dyDescent="0.35">
      <c r="A1667">
        <v>777</v>
      </c>
      <c r="B1667" t="s">
        <v>3159</v>
      </c>
      <c r="C1667" t="s">
        <v>75</v>
      </c>
      <c r="D1667" t="s">
        <v>3160</v>
      </c>
      <c r="E1667" t="str">
        <f>RIGHT(Таблица2[[#This Row],[Дата рождения]],4)</f>
        <v>1997</v>
      </c>
      <c r="F1667">
        <v>20</v>
      </c>
      <c r="G1667" t="s">
        <v>63</v>
      </c>
      <c r="H1667">
        <v>52540482</v>
      </c>
    </row>
    <row r="1668" spans="1:8" x14ac:dyDescent="0.35">
      <c r="A1668">
        <v>46</v>
      </c>
      <c r="B1668" t="s">
        <v>3161</v>
      </c>
      <c r="C1668" t="s">
        <v>61</v>
      </c>
      <c r="D1668" t="s">
        <v>83</v>
      </c>
      <c r="E1668" t="str">
        <f>RIGHT(Таблица2[[#This Row],[Дата рождения]],4)</f>
        <v>1991</v>
      </c>
      <c r="F1668">
        <v>26</v>
      </c>
      <c r="G1668" t="s">
        <v>63</v>
      </c>
      <c r="H1668">
        <v>60035982</v>
      </c>
    </row>
    <row r="1669" spans="1:8" x14ac:dyDescent="0.35">
      <c r="A1669">
        <v>85</v>
      </c>
      <c r="B1669" t="s">
        <v>3162</v>
      </c>
      <c r="C1669" t="s">
        <v>75</v>
      </c>
      <c r="D1669" t="s">
        <v>3163</v>
      </c>
      <c r="E1669" t="str">
        <f>RIGHT(Таблица2[[#This Row],[Дата рождения]],4)</f>
        <v>1998</v>
      </c>
      <c r="F1669">
        <v>19</v>
      </c>
      <c r="G1669" t="s">
        <v>66</v>
      </c>
      <c r="H1669">
        <v>19951572</v>
      </c>
    </row>
    <row r="1670" spans="1:8" x14ac:dyDescent="0.35">
      <c r="A1670">
        <v>294</v>
      </c>
      <c r="B1670" t="s">
        <v>3164</v>
      </c>
      <c r="C1670" t="s">
        <v>61</v>
      </c>
      <c r="D1670" t="s">
        <v>2626</v>
      </c>
      <c r="E1670" t="str">
        <f>RIGHT(Таблица2[[#This Row],[Дата рождения]],4)</f>
        <v>1995</v>
      </c>
      <c r="F1670">
        <v>23</v>
      </c>
      <c r="G1670" t="s">
        <v>63</v>
      </c>
      <c r="H1670">
        <v>61067035</v>
      </c>
    </row>
    <row r="1671" spans="1:8" x14ac:dyDescent="0.35">
      <c r="A1671">
        <v>377</v>
      </c>
      <c r="B1671" t="s">
        <v>3165</v>
      </c>
      <c r="C1671" t="s">
        <v>75</v>
      </c>
      <c r="D1671" t="s">
        <v>3166</v>
      </c>
      <c r="E1671" t="str">
        <f>RIGHT(Таблица2[[#This Row],[Дата рождения]],4)</f>
        <v>1995</v>
      </c>
      <c r="F1671">
        <v>23</v>
      </c>
      <c r="G1671" t="s">
        <v>63</v>
      </c>
      <c r="H1671">
        <v>7756348</v>
      </c>
    </row>
    <row r="1672" spans="1:8" x14ac:dyDescent="0.35">
      <c r="A1672">
        <v>600</v>
      </c>
      <c r="B1672" t="s">
        <v>3167</v>
      </c>
      <c r="C1672" t="s">
        <v>115</v>
      </c>
      <c r="D1672" t="s">
        <v>3168</v>
      </c>
      <c r="E1672" t="str">
        <f>RIGHT(Таблица2[[#This Row],[Дата рождения]],4)</f>
        <v>1975</v>
      </c>
      <c r="F1672">
        <v>42</v>
      </c>
      <c r="G1672" t="s">
        <v>119</v>
      </c>
      <c r="H1672">
        <v>83931178</v>
      </c>
    </row>
    <row r="1673" spans="1:8" x14ac:dyDescent="0.35">
      <c r="A1673">
        <v>1305</v>
      </c>
      <c r="B1673" t="s">
        <v>3169</v>
      </c>
      <c r="C1673" t="s">
        <v>75</v>
      </c>
      <c r="D1673" t="s">
        <v>3170</v>
      </c>
      <c r="E1673" t="str">
        <f>RIGHT(Таблица2[[#This Row],[Дата рождения]],4)</f>
        <v>1989</v>
      </c>
      <c r="F1673">
        <v>28</v>
      </c>
      <c r="G1673" t="s">
        <v>1487</v>
      </c>
      <c r="H1673">
        <v>88400512</v>
      </c>
    </row>
    <row r="1674" spans="1:8" x14ac:dyDescent="0.35">
      <c r="A1674">
        <v>341</v>
      </c>
      <c r="B1674" t="s">
        <v>3171</v>
      </c>
      <c r="C1674" t="s">
        <v>115</v>
      </c>
      <c r="D1674" t="s">
        <v>2414</v>
      </c>
      <c r="E1674" t="str">
        <f>RIGHT(Таблица2[[#This Row],[Дата рождения]],4)</f>
        <v>1991</v>
      </c>
      <c r="F1674">
        <v>26</v>
      </c>
      <c r="G1674" t="s">
        <v>63</v>
      </c>
      <c r="H1674">
        <v>83143084</v>
      </c>
    </row>
    <row r="1675" spans="1:8" x14ac:dyDescent="0.35">
      <c r="A1675">
        <v>1233</v>
      </c>
      <c r="B1675" t="s">
        <v>3172</v>
      </c>
      <c r="C1675" t="s">
        <v>61</v>
      </c>
      <c r="D1675" t="s">
        <v>3173</v>
      </c>
      <c r="E1675" t="str">
        <f>RIGHT(Таблица2[[#This Row],[Дата рождения]],4)</f>
        <v>1992</v>
      </c>
      <c r="F1675">
        <v>25</v>
      </c>
      <c r="G1675" t="s">
        <v>63</v>
      </c>
      <c r="H1675">
        <v>45935788</v>
      </c>
    </row>
    <row r="1676" spans="1:8" x14ac:dyDescent="0.35">
      <c r="A1676">
        <v>457</v>
      </c>
      <c r="B1676" t="s">
        <v>3174</v>
      </c>
      <c r="C1676" t="s">
        <v>115</v>
      </c>
      <c r="D1676" t="s">
        <v>1784</v>
      </c>
      <c r="E1676" t="str">
        <f>RIGHT(Таблица2[[#This Row],[Дата рождения]],4)</f>
        <v>1990</v>
      </c>
      <c r="F1676">
        <v>27</v>
      </c>
      <c r="G1676" t="s">
        <v>63</v>
      </c>
      <c r="H1676">
        <v>22764457</v>
      </c>
    </row>
    <row r="1677" spans="1:8" x14ac:dyDescent="0.35">
      <c r="A1677">
        <v>2</v>
      </c>
      <c r="B1677" t="s">
        <v>3175</v>
      </c>
      <c r="C1677" t="s">
        <v>115</v>
      </c>
      <c r="D1677" t="s">
        <v>3176</v>
      </c>
      <c r="E1677" t="str">
        <f>RIGHT(Таблица2[[#This Row],[Дата рождения]],4)</f>
        <v>1984</v>
      </c>
      <c r="F1677">
        <v>33</v>
      </c>
      <c r="G1677" t="s">
        <v>146</v>
      </c>
      <c r="H1677">
        <v>22182944</v>
      </c>
    </row>
    <row r="1678" spans="1:8" x14ac:dyDescent="0.35">
      <c r="A1678">
        <v>468</v>
      </c>
      <c r="B1678" t="s">
        <v>3177</v>
      </c>
      <c r="C1678" t="s">
        <v>61</v>
      </c>
      <c r="D1678" t="s">
        <v>3178</v>
      </c>
      <c r="E1678" t="str">
        <f>RIGHT(Таблица2[[#This Row],[Дата рождения]],4)</f>
        <v>1978</v>
      </c>
      <c r="F1678">
        <v>39</v>
      </c>
      <c r="G1678" t="s">
        <v>146</v>
      </c>
      <c r="H1678">
        <v>88482489</v>
      </c>
    </row>
    <row r="1679" spans="1:8" x14ac:dyDescent="0.35">
      <c r="A1679">
        <v>824</v>
      </c>
      <c r="B1679" t="s">
        <v>3179</v>
      </c>
      <c r="C1679" t="s">
        <v>61</v>
      </c>
      <c r="D1679" t="s">
        <v>2695</v>
      </c>
      <c r="E1679" t="str">
        <f>RIGHT(Таблица2[[#This Row],[Дата рождения]],4)</f>
        <v>1990</v>
      </c>
      <c r="F1679">
        <v>27</v>
      </c>
      <c r="G1679" t="s">
        <v>63</v>
      </c>
      <c r="H1679">
        <v>45251111</v>
      </c>
    </row>
    <row r="1680" spans="1:8" x14ac:dyDescent="0.35">
      <c r="A1680">
        <v>189</v>
      </c>
      <c r="B1680" t="s">
        <v>3180</v>
      </c>
      <c r="C1680" t="s">
        <v>61</v>
      </c>
      <c r="D1680" t="s">
        <v>3181</v>
      </c>
      <c r="E1680" t="str">
        <f>RIGHT(Таблица2[[#This Row],[Дата рождения]],4)</f>
        <v>1992</v>
      </c>
      <c r="F1680">
        <v>25</v>
      </c>
      <c r="G1680" t="s">
        <v>609</v>
      </c>
      <c r="H1680">
        <v>56071004</v>
      </c>
    </row>
    <row r="1681" spans="1:8" x14ac:dyDescent="0.35">
      <c r="A1681">
        <v>1218</v>
      </c>
      <c r="B1681" t="s">
        <v>3182</v>
      </c>
      <c r="C1681" t="s">
        <v>61</v>
      </c>
      <c r="D1681" t="s">
        <v>3183</v>
      </c>
      <c r="E1681" t="str">
        <f>RIGHT(Таблица2[[#This Row],[Дата рождения]],4)</f>
        <v>1990</v>
      </c>
      <c r="F1681">
        <v>28</v>
      </c>
      <c r="G1681" t="s">
        <v>63</v>
      </c>
      <c r="H1681">
        <v>13839708</v>
      </c>
    </row>
    <row r="1682" spans="1:8" x14ac:dyDescent="0.35">
      <c r="A1682">
        <v>1085</v>
      </c>
      <c r="B1682" t="s">
        <v>3184</v>
      </c>
      <c r="C1682" t="s">
        <v>61</v>
      </c>
      <c r="D1682" t="s">
        <v>3185</v>
      </c>
      <c r="E1682" t="str">
        <f>RIGHT(Таблица2[[#This Row],[Дата рождения]],4)</f>
        <v>1986</v>
      </c>
      <c r="F1682">
        <v>31</v>
      </c>
      <c r="G1682" t="s">
        <v>119</v>
      </c>
      <c r="H1682">
        <v>64673785</v>
      </c>
    </row>
    <row r="1683" spans="1:8" x14ac:dyDescent="0.35">
      <c r="A1683">
        <v>468</v>
      </c>
      <c r="B1683" t="s">
        <v>3186</v>
      </c>
      <c r="C1683" t="s">
        <v>61</v>
      </c>
      <c r="D1683" t="s">
        <v>3187</v>
      </c>
      <c r="E1683" t="str">
        <f>RIGHT(Таблица2[[#This Row],[Дата рождения]],4)</f>
        <v>1996</v>
      </c>
      <c r="F1683">
        <v>22</v>
      </c>
      <c r="G1683" t="s">
        <v>66</v>
      </c>
      <c r="H1683">
        <v>9276320</v>
      </c>
    </row>
    <row r="1684" spans="1:8" x14ac:dyDescent="0.35">
      <c r="A1684">
        <v>635</v>
      </c>
      <c r="B1684" t="s">
        <v>3188</v>
      </c>
      <c r="C1684" t="s">
        <v>61</v>
      </c>
      <c r="D1684" t="s">
        <v>3189</v>
      </c>
      <c r="E1684" t="str">
        <f>RIGHT(Таблица2[[#This Row],[Дата рождения]],4)</f>
        <v>1987</v>
      </c>
      <c r="F1684">
        <v>30</v>
      </c>
      <c r="G1684" t="s">
        <v>119</v>
      </c>
      <c r="H1684">
        <v>82049831</v>
      </c>
    </row>
    <row r="1685" spans="1:8" x14ac:dyDescent="0.35">
      <c r="A1685">
        <v>800</v>
      </c>
      <c r="B1685" t="s">
        <v>3190</v>
      </c>
      <c r="C1685" t="s">
        <v>115</v>
      </c>
      <c r="D1685" t="s">
        <v>3191</v>
      </c>
      <c r="E1685" t="str">
        <f>RIGHT(Таблица2[[#This Row],[Дата рождения]],4)</f>
        <v>1978</v>
      </c>
      <c r="F1685">
        <v>39</v>
      </c>
      <c r="G1685" t="s">
        <v>63</v>
      </c>
      <c r="H1685">
        <v>76063839</v>
      </c>
    </row>
    <row r="1686" spans="1:8" x14ac:dyDescent="0.35">
      <c r="A1686">
        <v>788</v>
      </c>
      <c r="B1686" t="s">
        <v>3192</v>
      </c>
      <c r="C1686" t="s">
        <v>75</v>
      </c>
      <c r="D1686" t="s">
        <v>3193</v>
      </c>
      <c r="E1686" t="str">
        <f>RIGHT(Таблица2[[#This Row],[Дата рождения]],4)</f>
        <v>1976</v>
      </c>
      <c r="F1686">
        <v>41</v>
      </c>
      <c r="G1686" t="s">
        <v>89</v>
      </c>
      <c r="H1686">
        <v>69758866</v>
      </c>
    </row>
    <row r="1687" spans="1:8" x14ac:dyDescent="0.35">
      <c r="A1687">
        <v>167</v>
      </c>
      <c r="B1687" t="s">
        <v>3194</v>
      </c>
      <c r="C1687" t="s">
        <v>61</v>
      </c>
      <c r="D1687" t="s">
        <v>3195</v>
      </c>
      <c r="E1687" t="str">
        <f>RIGHT(Таблица2[[#This Row],[Дата рождения]],4)</f>
        <v>1997</v>
      </c>
      <c r="F1687">
        <v>20</v>
      </c>
      <c r="G1687" t="s">
        <v>63</v>
      </c>
      <c r="H1687">
        <v>60978507</v>
      </c>
    </row>
    <row r="1688" spans="1:8" x14ac:dyDescent="0.35">
      <c r="A1688">
        <v>1113</v>
      </c>
      <c r="B1688" t="s">
        <v>3196</v>
      </c>
      <c r="C1688" t="s">
        <v>115</v>
      </c>
      <c r="D1688" t="s">
        <v>3197</v>
      </c>
      <c r="E1688" t="str">
        <f>RIGHT(Таблица2[[#This Row],[Дата рождения]],4)</f>
        <v>1988</v>
      </c>
      <c r="F1688">
        <v>29</v>
      </c>
      <c r="G1688" t="s">
        <v>63</v>
      </c>
      <c r="H1688">
        <v>48236713</v>
      </c>
    </row>
    <row r="1689" spans="1:8" x14ac:dyDescent="0.35">
      <c r="A1689">
        <v>121</v>
      </c>
      <c r="B1689" t="s">
        <v>3198</v>
      </c>
      <c r="C1689" t="s">
        <v>75</v>
      </c>
      <c r="D1689" t="s">
        <v>351</v>
      </c>
      <c r="E1689" t="str">
        <f>RIGHT(Таблица2[[#This Row],[Дата рождения]],4)</f>
        <v>1992</v>
      </c>
      <c r="F1689">
        <v>26</v>
      </c>
      <c r="G1689" t="s">
        <v>63</v>
      </c>
      <c r="H1689">
        <v>14237496</v>
      </c>
    </row>
    <row r="1690" spans="1:8" x14ac:dyDescent="0.35">
      <c r="A1690">
        <v>1547</v>
      </c>
      <c r="B1690" t="s">
        <v>3199</v>
      </c>
      <c r="C1690" t="s">
        <v>61</v>
      </c>
      <c r="D1690" t="s">
        <v>3200</v>
      </c>
      <c r="E1690" t="str">
        <f>RIGHT(Таблица2[[#This Row],[Дата рождения]],4)</f>
        <v>1991</v>
      </c>
      <c r="F1690">
        <v>26</v>
      </c>
      <c r="G1690" t="s">
        <v>63</v>
      </c>
      <c r="H1690">
        <v>4648656</v>
      </c>
    </row>
    <row r="1691" spans="1:8" x14ac:dyDescent="0.35">
      <c r="A1691">
        <v>949</v>
      </c>
      <c r="B1691" t="s">
        <v>3049</v>
      </c>
      <c r="C1691" t="s">
        <v>61</v>
      </c>
      <c r="D1691" t="s">
        <v>3050</v>
      </c>
      <c r="E1691" t="str">
        <f>RIGHT(Таблица2[[#This Row],[Дата рождения]],4)</f>
        <v>1987</v>
      </c>
      <c r="F1691">
        <v>30</v>
      </c>
      <c r="G1691" t="s">
        <v>63</v>
      </c>
      <c r="H1691">
        <v>57959590</v>
      </c>
    </row>
    <row r="1692" spans="1:8" x14ac:dyDescent="0.35">
      <c r="A1692">
        <v>663</v>
      </c>
      <c r="B1692" t="s">
        <v>3201</v>
      </c>
      <c r="C1692" t="s">
        <v>61</v>
      </c>
      <c r="D1692" t="s">
        <v>2624</v>
      </c>
      <c r="E1692" t="str">
        <f>RIGHT(Таблица2[[#This Row],[Дата рождения]],4)</f>
        <v>1993</v>
      </c>
      <c r="F1692">
        <v>24</v>
      </c>
      <c r="G1692" t="s">
        <v>63</v>
      </c>
      <c r="H1692">
        <v>82966974</v>
      </c>
    </row>
    <row r="1693" spans="1:8" x14ac:dyDescent="0.35">
      <c r="A1693">
        <v>202</v>
      </c>
      <c r="B1693" t="s">
        <v>3202</v>
      </c>
      <c r="C1693" t="s">
        <v>75</v>
      </c>
      <c r="D1693" t="s">
        <v>3203</v>
      </c>
      <c r="E1693" t="str">
        <f>RIGHT(Таблица2[[#This Row],[Дата рождения]],4)</f>
        <v>1991</v>
      </c>
      <c r="F1693">
        <v>26</v>
      </c>
      <c r="G1693" t="s">
        <v>63</v>
      </c>
      <c r="H1693">
        <v>86350933</v>
      </c>
    </row>
    <row r="1694" spans="1:8" x14ac:dyDescent="0.35">
      <c r="A1694">
        <v>1571</v>
      </c>
      <c r="B1694" t="s">
        <v>3204</v>
      </c>
      <c r="C1694" t="s">
        <v>61</v>
      </c>
      <c r="D1694" t="s">
        <v>3205</v>
      </c>
      <c r="E1694" t="str">
        <f>RIGHT(Таблица2[[#This Row],[Дата рождения]],4)</f>
        <v>1981</v>
      </c>
      <c r="F1694">
        <v>36</v>
      </c>
      <c r="G1694" t="s">
        <v>63</v>
      </c>
      <c r="H1694">
        <v>98414356</v>
      </c>
    </row>
    <row r="1695" spans="1:8" x14ac:dyDescent="0.35">
      <c r="A1695">
        <v>97</v>
      </c>
      <c r="B1695" t="s">
        <v>3206</v>
      </c>
      <c r="C1695" t="s">
        <v>115</v>
      </c>
      <c r="D1695" t="s">
        <v>3207</v>
      </c>
      <c r="E1695" t="str">
        <f>RIGHT(Таблица2[[#This Row],[Дата рождения]],4)</f>
        <v>1993</v>
      </c>
      <c r="F1695">
        <v>25</v>
      </c>
      <c r="G1695" t="s">
        <v>63</v>
      </c>
      <c r="H1695">
        <v>47464492</v>
      </c>
    </row>
    <row r="1696" spans="1:8" x14ac:dyDescent="0.35">
      <c r="A1696">
        <v>753</v>
      </c>
      <c r="B1696" t="s">
        <v>3208</v>
      </c>
      <c r="C1696" t="s">
        <v>115</v>
      </c>
      <c r="D1696" t="s">
        <v>3209</v>
      </c>
      <c r="E1696" t="str">
        <f>RIGHT(Таблица2[[#This Row],[Дата рождения]],4)</f>
        <v>1997</v>
      </c>
      <c r="F1696">
        <v>20</v>
      </c>
      <c r="G1696" t="s">
        <v>63</v>
      </c>
      <c r="H1696">
        <v>91659622</v>
      </c>
    </row>
    <row r="1697" spans="1:8" x14ac:dyDescent="0.35">
      <c r="A1697">
        <v>1063</v>
      </c>
      <c r="B1697" t="s">
        <v>3210</v>
      </c>
      <c r="C1697" t="s">
        <v>61</v>
      </c>
      <c r="D1697" t="s">
        <v>1802</v>
      </c>
      <c r="E1697" t="str">
        <f>RIGHT(Таблица2[[#This Row],[Дата рождения]],4)</f>
        <v>1984</v>
      </c>
      <c r="F1697">
        <v>33</v>
      </c>
      <c r="G1697" t="s">
        <v>63</v>
      </c>
      <c r="H1697">
        <v>89147241</v>
      </c>
    </row>
    <row r="1698" spans="1:8" x14ac:dyDescent="0.35">
      <c r="A1698">
        <v>1149</v>
      </c>
      <c r="B1698" t="s">
        <v>3211</v>
      </c>
      <c r="C1698" t="s">
        <v>61</v>
      </c>
      <c r="D1698" t="s">
        <v>3212</v>
      </c>
      <c r="E1698" t="str">
        <f>RIGHT(Таблица2[[#This Row],[Дата рождения]],4)</f>
        <v>1978</v>
      </c>
      <c r="F1698">
        <v>39</v>
      </c>
      <c r="G1698" t="s">
        <v>89</v>
      </c>
      <c r="H1698">
        <v>58219210</v>
      </c>
    </row>
    <row r="1699" spans="1:8" x14ac:dyDescent="0.35">
      <c r="A1699">
        <v>512</v>
      </c>
      <c r="B1699" t="s">
        <v>3213</v>
      </c>
      <c r="C1699" t="s">
        <v>115</v>
      </c>
      <c r="D1699" t="s">
        <v>3214</v>
      </c>
      <c r="E1699" t="str">
        <f>RIGHT(Таблица2[[#This Row],[Дата рождения]],4)</f>
        <v>1976</v>
      </c>
      <c r="F1699">
        <v>41</v>
      </c>
      <c r="G1699" t="s">
        <v>63</v>
      </c>
      <c r="H1699">
        <v>34845347</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2"/>
  <sheetViews>
    <sheetView workbookViewId="0"/>
  </sheetViews>
  <sheetFormatPr defaultRowHeight="14.5" x14ac:dyDescent="0.35"/>
  <sheetData>
    <row r="2" spans="4:4" x14ac:dyDescent="0.35">
      <c r="D2" t="s">
        <v>3215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56"/>
  <sheetViews>
    <sheetView zoomScale="80" zoomScaleNormal="80" workbookViewId="0">
      <selection activeCell="E462" sqref="E462"/>
    </sheetView>
  </sheetViews>
  <sheetFormatPr defaultRowHeight="14.5" x14ac:dyDescent="0.35"/>
  <cols>
    <col min="1" max="1" width="11" customWidth="1"/>
    <col min="2" max="2" width="10" customWidth="1"/>
    <col min="3" max="3" width="11.7265625" customWidth="1"/>
    <col min="4" max="4" width="16" customWidth="1"/>
    <col min="5" max="5" width="8" customWidth="1"/>
    <col min="6" max="6" width="9.36328125" customWidth="1"/>
    <col min="7" max="7" width="5.6328125" customWidth="1"/>
    <col min="9" max="9" width="8.36328125" customWidth="1"/>
    <col min="10" max="10" width="9.90625" customWidth="1"/>
    <col min="11" max="11" width="13.08984375" customWidth="1"/>
    <col min="15" max="15" width="10.81640625" customWidth="1"/>
    <col min="16" max="16" width="19.7265625" bestFit="1" customWidth="1"/>
  </cols>
  <sheetData>
    <row r="1" spans="1:16" x14ac:dyDescent="0.35">
      <c r="A1" t="s">
        <v>3313</v>
      </c>
      <c r="B1" s="1" t="s">
        <v>3216</v>
      </c>
      <c r="C1" s="1" t="s">
        <v>3217</v>
      </c>
      <c r="D1" s="1" t="s">
        <v>3218</v>
      </c>
      <c r="E1" s="1" t="s">
        <v>3219</v>
      </c>
      <c r="F1" s="1" t="s">
        <v>3220</v>
      </c>
      <c r="G1" s="1" t="s">
        <v>3221</v>
      </c>
      <c r="H1" s="1" t="s">
        <v>3222</v>
      </c>
      <c r="I1" s="1" t="s">
        <v>3223</v>
      </c>
      <c r="J1" s="1" t="s">
        <v>3224</v>
      </c>
      <c r="K1" s="1" t="s">
        <v>3225</v>
      </c>
      <c r="L1" s="13" t="s">
        <v>3315</v>
      </c>
      <c r="M1" s="13" t="s">
        <v>3316</v>
      </c>
      <c r="N1" s="13" t="s">
        <v>3317</v>
      </c>
      <c r="O1" s="13" t="s">
        <v>3318</v>
      </c>
      <c r="P1" s="13" t="s">
        <v>3319</v>
      </c>
    </row>
    <row r="2" spans="1:16" x14ac:dyDescent="0.35">
      <c r="A2" s="1">
        <v>18</v>
      </c>
      <c r="B2" t="s">
        <v>3226</v>
      </c>
      <c r="C2" t="s">
        <v>3227</v>
      </c>
      <c r="D2" t="s">
        <v>3228</v>
      </c>
      <c r="E2">
        <v>1531</v>
      </c>
      <c r="F2" t="s">
        <v>3229</v>
      </c>
      <c r="G2">
        <v>15</v>
      </c>
      <c r="H2">
        <v>22965</v>
      </c>
      <c r="I2">
        <v>0.03</v>
      </c>
      <c r="J2">
        <v>22276.05</v>
      </c>
      <c r="K2" s="11">
        <v>43653</v>
      </c>
      <c r="L2">
        <f>YEAR(Таблица3[[#This Row],[Дата заказа]])</f>
        <v>2019</v>
      </c>
      <c r="M2">
        <f>MONTH(Таблица3[[#This Row],[Дата заказа]])</f>
        <v>7</v>
      </c>
      <c r="N2">
        <f>DAY(Таблица3[[#This Row],[Дата заказа]])</f>
        <v>7</v>
      </c>
      <c r="O2" s="14">
        <f>WEEKDAY(Таблица3[[#This Row],[Дата заказа]],2)</f>
        <v>7</v>
      </c>
      <c r="P2" s="14">
        <f>WEEKNUM(Таблица3[[#This Row],[Дата заказа]],2)</f>
        <v>27</v>
      </c>
    </row>
    <row r="3" spans="1:16" x14ac:dyDescent="0.35">
      <c r="A3" s="1">
        <v>49</v>
      </c>
      <c r="B3" t="s">
        <v>3230</v>
      </c>
      <c r="C3" t="s">
        <v>3231</v>
      </c>
      <c r="D3" t="s">
        <v>3232</v>
      </c>
      <c r="E3">
        <v>617</v>
      </c>
      <c r="F3" t="s">
        <v>3233</v>
      </c>
      <c r="G3">
        <v>25</v>
      </c>
      <c r="H3">
        <v>15425</v>
      </c>
      <c r="I3">
        <v>0</v>
      </c>
      <c r="J3">
        <v>15425</v>
      </c>
      <c r="K3" s="12">
        <v>43867</v>
      </c>
      <c r="L3">
        <f>YEAR(Таблица3[[#This Row],[Дата заказа]])</f>
        <v>2020</v>
      </c>
      <c r="M3">
        <f>MONTH(Таблица3[[#This Row],[Дата заказа]])</f>
        <v>2</v>
      </c>
      <c r="N3">
        <f>DAY(Таблица3[[#This Row],[Дата заказа]])</f>
        <v>6</v>
      </c>
      <c r="O3" s="14">
        <f>WEEKDAY(Таблица3[[#This Row],[Дата заказа]],2)</f>
        <v>4</v>
      </c>
      <c r="P3" s="14">
        <f>WEEKNUM(Таблица3[[#This Row],[Дата заказа]],2)</f>
        <v>6</v>
      </c>
    </row>
    <row r="4" spans="1:16" x14ac:dyDescent="0.35">
      <c r="A4" s="1">
        <v>24</v>
      </c>
      <c r="B4" t="s">
        <v>3234</v>
      </c>
      <c r="C4" t="s">
        <v>3235</v>
      </c>
      <c r="D4" t="s">
        <v>3236</v>
      </c>
      <c r="E4">
        <v>957</v>
      </c>
      <c r="F4" t="s">
        <v>3229</v>
      </c>
      <c r="G4">
        <v>25</v>
      </c>
      <c r="H4">
        <v>23925</v>
      </c>
      <c r="I4">
        <v>0.03</v>
      </c>
      <c r="J4">
        <v>23207.25</v>
      </c>
      <c r="K4" s="11">
        <v>43688</v>
      </c>
      <c r="L4">
        <f>YEAR(Таблица3[[#This Row],[Дата заказа]])</f>
        <v>2019</v>
      </c>
      <c r="M4">
        <f>MONTH(Таблица3[[#This Row],[Дата заказа]])</f>
        <v>8</v>
      </c>
      <c r="N4">
        <f>DAY(Таблица3[[#This Row],[Дата заказа]])</f>
        <v>11</v>
      </c>
      <c r="O4" s="14">
        <f>WEEKDAY(Таблица3[[#This Row],[Дата заказа]],2)</f>
        <v>7</v>
      </c>
      <c r="P4" s="14">
        <f>WEEKNUM(Таблица3[[#This Row],[Дата заказа]],2)</f>
        <v>32</v>
      </c>
    </row>
    <row r="5" spans="1:16" x14ac:dyDescent="0.35">
      <c r="A5" s="1">
        <v>24</v>
      </c>
      <c r="B5" t="s">
        <v>3234</v>
      </c>
      <c r="C5" t="s">
        <v>3235</v>
      </c>
      <c r="D5" t="s">
        <v>3236</v>
      </c>
      <c r="E5">
        <v>957</v>
      </c>
      <c r="F5" t="s">
        <v>3229</v>
      </c>
      <c r="G5">
        <v>25</v>
      </c>
      <c r="H5">
        <v>23925</v>
      </c>
      <c r="I5">
        <v>0.03</v>
      </c>
      <c r="J5">
        <v>23207.25</v>
      </c>
      <c r="K5" s="12">
        <v>42903</v>
      </c>
      <c r="L5">
        <f>YEAR(Таблица3[[#This Row],[Дата заказа]])</f>
        <v>2017</v>
      </c>
      <c r="M5">
        <f>MONTH(Таблица3[[#This Row],[Дата заказа]])</f>
        <v>6</v>
      </c>
      <c r="N5">
        <f>DAY(Таблица3[[#This Row],[Дата заказа]])</f>
        <v>17</v>
      </c>
      <c r="O5" s="14">
        <f>WEEKDAY(Таблица3[[#This Row],[Дата заказа]],2)</f>
        <v>6</v>
      </c>
      <c r="P5" s="14">
        <f>WEEKNUM(Таблица3[[#This Row],[Дата заказа]],2)</f>
        <v>25</v>
      </c>
    </row>
    <row r="6" spans="1:16" x14ac:dyDescent="0.35">
      <c r="A6" s="1">
        <v>35</v>
      </c>
      <c r="B6" t="s">
        <v>3230</v>
      </c>
      <c r="C6" t="s">
        <v>3231</v>
      </c>
      <c r="D6" t="s">
        <v>3232</v>
      </c>
      <c r="E6">
        <v>617</v>
      </c>
      <c r="F6" t="s">
        <v>3233</v>
      </c>
      <c r="G6">
        <v>10</v>
      </c>
      <c r="H6">
        <v>6170</v>
      </c>
      <c r="I6">
        <v>0</v>
      </c>
      <c r="J6">
        <v>6170</v>
      </c>
      <c r="K6" s="11">
        <v>42024</v>
      </c>
      <c r="L6">
        <f>YEAR(Таблица3[[#This Row],[Дата заказа]])</f>
        <v>2015</v>
      </c>
      <c r="M6">
        <f>MONTH(Таблица3[[#This Row],[Дата заказа]])</f>
        <v>1</v>
      </c>
      <c r="N6">
        <f>DAY(Таблица3[[#This Row],[Дата заказа]])</f>
        <v>20</v>
      </c>
      <c r="O6" s="14">
        <f>WEEKDAY(Таблица3[[#This Row],[Дата заказа]],2)</f>
        <v>2</v>
      </c>
      <c r="P6" s="14">
        <f>WEEKNUM(Таблица3[[#This Row],[Дата заказа]],2)</f>
        <v>4</v>
      </c>
    </row>
    <row r="7" spans="1:16" x14ac:dyDescent="0.35">
      <c r="A7" s="1">
        <v>22</v>
      </c>
      <c r="B7" t="s">
        <v>3237</v>
      </c>
      <c r="C7" t="s">
        <v>3238</v>
      </c>
      <c r="D7" t="s">
        <v>3238</v>
      </c>
      <c r="E7">
        <v>4889</v>
      </c>
      <c r="F7" t="s">
        <v>3233</v>
      </c>
      <c r="G7">
        <v>18</v>
      </c>
      <c r="H7">
        <v>88002</v>
      </c>
      <c r="I7">
        <v>0.12</v>
      </c>
      <c r="J7">
        <v>77441.759999999995</v>
      </c>
      <c r="K7" s="12">
        <v>43971</v>
      </c>
      <c r="L7">
        <f>YEAR(Таблица3[[#This Row],[Дата заказа]])</f>
        <v>2020</v>
      </c>
      <c r="M7">
        <f>MONTH(Таблица3[[#This Row],[Дата заказа]])</f>
        <v>5</v>
      </c>
      <c r="N7">
        <f>DAY(Таблица3[[#This Row],[Дата заказа]])</f>
        <v>20</v>
      </c>
      <c r="O7" s="14">
        <f>WEEKDAY(Таблица3[[#This Row],[Дата заказа]],2)</f>
        <v>3</v>
      </c>
      <c r="P7" s="14">
        <f>WEEKNUM(Таблица3[[#This Row],[Дата заказа]],2)</f>
        <v>21</v>
      </c>
    </row>
    <row r="8" spans="1:16" x14ac:dyDescent="0.35">
      <c r="A8" s="1">
        <v>1</v>
      </c>
      <c r="B8" t="s">
        <v>3239</v>
      </c>
      <c r="C8" t="s">
        <v>3240</v>
      </c>
      <c r="D8" t="s">
        <v>3241</v>
      </c>
      <c r="E8">
        <v>876</v>
      </c>
      <c r="F8" t="s">
        <v>3233</v>
      </c>
      <c r="G8">
        <v>20</v>
      </c>
      <c r="H8">
        <v>17520</v>
      </c>
      <c r="I8">
        <v>0.03</v>
      </c>
      <c r="J8">
        <v>16994.400000000001</v>
      </c>
      <c r="K8" s="11">
        <v>42689</v>
      </c>
      <c r="L8">
        <f>YEAR(Таблица3[[#This Row],[Дата заказа]])</f>
        <v>2016</v>
      </c>
      <c r="M8">
        <f>MONTH(Таблица3[[#This Row],[Дата заказа]])</f>
        <v>11</v>
      </c>
      <c r="N8">
        <f>DAY(Таблица3[[#This Row],[Дата заказа]])</f>
        <v>15</v>
      </c>
      <c r="O8" s="14">
        <f>WEEKDAY(Таблица3[[#This Row],[Дата заказа]],2)</f>
        <v>2</v>
      </c>
      <c r="P8" s="14">
        <f>WEEKNUM(Таблица3[[#This Row],[Дата заказа]],2)</f>
        <v>47</v>
      </c>
    </row>
    <row r="9" spans="1:16" x14ac:dyDescent="0.35">
      <c r="A9" s="1">
        <v>43</v>
      </c>
      <c r="B9" t="s">
        <v>3242</v>
      </c>
      <c r="C9" t="s">
        <v>3243</v>
      </c>
      <c r="D9" t="s">
        <v>3244</v>
      </c>
      <c r="E9">
        <v>759</v>
      </c>
      <c r="F9" t="s">
        <v>3233</v>
      </c>
      <c r="G9">
        <v>10</v>
      </c>
      <c r="H9">
        <v>7590</v>
      </c>
      <c r="I9">
        <v>0</v>
      </c>
      <c r="J9">
        <v>7590</v>
      </c>
      <c r="K9" s="12">
        <v>43839</v>
      </c>
      <c r="L9">
        <f>YEAR(Таблица3[[#This Row],[Дата заказа]])</f>
        <v>2020</v>
      </c>
      <c r="M9">
        <f>MONTH(Таблица3[[#This Row],[Дата заказа]])</f>
        <v>1</v>
      </c>
      <c r="N9">
        <f>DAY(Таблица3[[#This Row],[Дата заказа]])</f>
        <v>9</v>
      </c>
      <c r="O9" s="14">
        <f>WEEKDAY(Таблица3[[#This Row],[Дата заказа]],2)</f>
        <v>4</v>
      </c>
      <c r="P9" s="14">
        <f>WEEKNUM(Таблица3[[#This Row],[Дата заказа]],2)</f>
        <v>2</v>
      </c>
    </row>
    <row r="10" spans="1:16" x14ac:dyDescent="0.35">
      <c r="A10" s="1">
        <v>32</v>
      </c>
      <c r="B10" t="s">
        <v>3245</v>
      </c>
      <c r="C10" t="s">
        <v>3243</v>
      </c>
      <c r="D10" t="s">
        <v>3246</v>
      </c>
      <c r="E10">
        <v>967</v>
      </c>
      <c r="F10" t="s">
        <v>3233</v>
      </c>
      <c r="G10">
        <v>8</v>
      </c>
      <c r="H10">
        <v>7736</v>
      </c>
      <c r="I10">
        <v>0</v>
      </c>
      <c r="J10">
        <v>7736</v>
      </c>
      <c r="K10" s="11">
        <v>43989</v>
      </c>
      <c r="L10">
        <f>YEAR(Таблица3[[#This Row],[Дата заказа]])</f>
        <v>2020</v>
      </c>
      <c r="M10">
        <f>MONTH(Таблица3[[#This Row],[Дата заказа]])</f>
        <v>6</v>
      </c>
      <c r="N10">
        <f>DAY(Таблица3[[#This Row],[Дата заказа]])</f>
        <v>7</v>
      </c>
      <c r="O10" s="14">
        <f>WEEKDAY(Таблица3[[#This Row],[Дата заказа]],2)</f>
        <v>7</v>
      </c>
      <c r="P10" s="14">
        <f>WEEKNUM(Таблица3[[#This Row],[Дата заказа]],2)</f>
        <v>23</v>
      </c>
    </row>
    <row r="11" spans="1:16" x14ac:dyDescent="0.35">
      <c r="A11" s="1">
        <v>34</v>
      </c>
      <c r="B11" t="s">
        <v>3247</v>
      </c>
      <c r="C11" t="s">
        <v>3240</v>
      </c>
      <c r="D11" t="s">
        <v>3248</v>
      </c>
      <c r="E11">
        <v>2199</v>
      </c>
      <c r="F11" t="s">
        <v>3229</v>
      </c>
      <c r="G11">
        <v>60</v>
      </c>
      <c r="H11">
        <v>131940</v>
      </c>
      <c r="I11">
        <v>0.15</v>
      </c>
      <c r="J11">
        <v>112149</v>
      </c>
      <c r="K11" s="12">
        <v>42651</v>
      </c>
      <c r="L11">
        <f>YEAR(Таблица3[[#This Row],[Дата заказа]])</f>
        <v>2016</v>
      </c>
      <c r="M11">
        <f>MONTH(Таблица3[[#This Row],[Дата заказа]])</f>
        <v>10</v>
      </c>
      <c r="N11">
        <f>DAY(Таблица3[[#This Row],[Дата заказа]])</f>
        <v>8</v>
      </c>
      <c r="O11" s="14">
        <f>WEEKDAY(Таблица3[[#This Row],[Дата заказа]],2)</f>
        <v>6</v>
      </c>
      <c r="P11" s="14">
        <f>WEEKNUM(Таблица3[[#This Row],[Дата заказа]],2)</f>
        <v>41</v>
      </c>
    </row>
    <row r="12" spans="1:16" x14ac:dyDescent="0.35">
      <c r="A12" s="1">
        <v>32</v>
      </c>
      <c r="B12" t="s">
        <v>3245</v>
      </c>
      <c r="C12" t="s">
        <v>3243</v>
      </c>
      <c r="D12" t="s">
        <v>3246</v>
      </c>
      <c r="E12">
        <v>967</v>
      </c>
      <c r="F12" t="s">
        <v>3233</v>
      </c>
      <c r="G12">
        <v>8</v>
      </c>
      <c r="H12">
        <v>7736</v>
      </c>
      <c r="I12">
        <v>0</v>
      </c>
      <c r="J12">
        <v>7736</v>
      </c>
      <c r="K12" s="11">
        <v>42805</v>
      </c>
      <c r="L12">
        <f>YEAR(Таблица3[[#This Row],[Дата заказа]])</f>
        <v>2017</v>
      </c>
      <c r="M12">
        <f>MONTH(Таблица3[[#This Row],[Дата заказа]])</f>
        <v>3</v>
      </c>
      <c r="N12">
        <f>DAY(Таблица3[[#This Row],[Дата заказа]])</f>
        <v>11</v>
      </c>
      <c r="O12" s="14">
        <f>WEEKDAY(Таблица3[[#This Row],[Дата заказа]],2)</f>
        <v>6</v>
      </c>
      <c r="P12" s="14">
        <f>WEEKNUM(Таблица3[[#This Row],[Дата заказа]],2)</f>
        <v>11</v>
      </c>
    </row>
    <row r="13" spans="1:16" x14ac:dyDescent="0.35">
      <c r="A13" s="1">
        <v>8</v>
      </c>
      <c r="B13" t="s">
        <v>3249</v>
      </c>
      <c r="C13" t="s">
        <v>3250</v>
      </c>
      <c r="D13" t="s">
        <v>3251</v>
      </c>
      <c r="E13">
        <v>847</v>
      </c>
      <c r="F13" t="s">
        <v>3229</v>
      </c>
      <c r="G13">
        <v>15</v>
      </c>
      <c r="H13">
        <v>12705</v>
      </c>
      <c r="I13">
        <v>0</v>
      </c>
      <c r="J13">
        <v>12705</v>
      </c>
      <c r="K13" s="12">
        <v>43515</v>
      </c>
      <c r="L13">
        <f>YEAR(Таблица3[[#This Row],[Дата заказа]])</f>
        <v>2019</v>
      </c>
      <c r="M13">
        <f>MONTH(Таблица3[[#This Row],[Дата заказа]])</f>
        <v>2</v>
      </c>
      <c r="N13">
        <f>DAY(Таблица3[[#This Row],[Дата заказа]])</f>
        <v>19</v>
      </c>
      <c r="O13" s="14">
        <f>WEEKDAY(Таблица3[[#This Row],[Дата заказа]],2)</f>
        <v>2</v>
      </c>
      <c r="P13" s="14">
        <f>WEEKNUM(Таблица3[[#This Row],[Дата заказа]],2)</f>
        <v>8</v>
      </c>
    </row>
    <row r="14" spans="1:16" x14ac:dyDescent="0.35">
      <c r="A14" s="1">
        <v>6</v>
      </c>
      <c r="B14" t="s">
        <v>3252</v>
      </c>
      <c r="C14" t="s">
        <v>3243</v>
      </c>
      <c r="D14" t="s">
        <v>3253</v>
      </c>
      <c r="E14">
        <v>3197</v>
      </c>
      <c r="F14" t="s">
        <v>3233</v>
      </c>
      <c r="G14">
        <v>6</v>
      </c>
      <c r="H14">
        <v>19182</v>
      </c>
      <c r="I14">
        <v>0.03</v>
      </c>
      <c r="J14">
        <v>18606.54</v>
      </c>
      <c r="K14" s="11">
        <v>42250</v>
      </c>
      <c r="L14">
        <f>YEAR(Таблица3[[#This Row],[Дата заказа]])</f>
        <v>2015</v>
      </c>
      <c r="M14">
        <f>MONTH(Таблица3[[#This Row],[Дата заказа]])</f>
        <v>9</v>
      </c>
      <c r="N14">
        <f>DAY(Таблица3[[#This Row],[Дата заказа]])</f>
        <v>3</v>
      </c>
      <c r="O14" s="14">
        <f>WEEKDAY(Таблица3[[#This Row],[Дата заказа]],2)</f>
        <v>4</v>
      </c>
      <c r="P14" s="14">
        <f>WEEKNUM(Таблица3[[#This Row],[Дата заказа]],2)</f>
        <v>36</v>
      </c>
    </row>
    <row r="15" spans="1:16" x14ac:dyDescent="0.35">
      <c r="A15" s="1">
        <v>18</v>
      </c>
      <c r="B15" t="s">
        <v>3226</v>
      </c>
      <c r="C15" t="s">
        <v>3227</v>
      </c>
      <c r="D15" t="s">
        <v>3228</v>
      </c>
      <c r="E15">
        <v>1531</v>
      </c>
      <c r="F15" t="s">
        <v>3229</v>
      </c>
      <c r="G15">
        <v>15</v>
      </c>
      <c r="H15">
        <v>22965</v>
      </c>
      <c r="I15">
        <v>0.03</v>
      </c>
      <c r="J15">
        <v>22276.05</v>
      </c>
      <c r="K15" s="12">
        <v>43069</v>
      </c>
      <c r="L15">
        <f>YEAR(Таблица3[[#This Row],[Дата заказа]])</f>
        <v>2017</v>
      </c>
      <c r="M15">
        <f>MONTH(Таблица3[[#This Row],[Дата заказа]])</f>
        <v>11</v>
      </c>
      <c r="N15">
        <f>DAY(Таблица3[[#This Row],[Дата заказа]])</f>
        <v>30</v>
      </c>
      <c r="O15" s="14">
        <f>WEEKDAY(Таблица3[[#This Row],[Дата заказа]],2)</f>
        <v>4</v>
      </c>
      <c r="P15" s="14">
        <f>WEEKNUM(Таблица3[[#This Row],[Дата заказа]],2)</f>
        <v>49</v>
      </c>
    </row>
    <row r="16" spans="1:16" x14ac:dyDescent="0.35">
      <c r="A16" s="1">
        <v>54</v>
      </c>
      <c r="B16" t="s">
        <v>3249</v>
      </c>
      <c r="C16" t="s">
        <v>3250</v>
      </c>
      <c r="D16" t="s">
        <v>3251</v>
      </c>
      <c r="E16">
        <v>847</v>
      </c>
      <c r="F16" t="s">
        <v>3229</v>
      </c>
      <c r="G16">
        <v>15</v>
      </c>
      <c r="H16">
        <v>12705</v>
      </c>
      <c r="I16">
        <v>0</v>
      </c>
      <c r="J16">
        <v>12705</v>
      </c>
      <c r="K16" s="11">
        <v>42779</v>
      </c>
      <c r="L16">
        <f>YEAR(Таблица3[[#This Row],[Дата заказа]])</f>
        <v>2017</v>
      </c>
      <c r="M16">
        <f>MONTH(Таблица3[[#This Row],[Дата заказа]])</f>
        <v>2</v>
      </c>
      <c r="N16">
        <f>DAY(Таблица3[[#This Row],[Дата заказа]])</f>
        <v>13</v>
      </c>
      <c r="O16" s="14">
        <f>WEEKDAY(Таблица3[[#This Row],[Дата заказа]],2)</f>
        <v>1</v>
      </c>
      <c r="P16" s="14">
        <f>WEEKNUM(Таблица3[[#This Row],[Дата заказа]],2)</f>
        <v>8</v>
      </c>
    </row>
    <row r="17" spans="1:16" x14ac:dyDescent="0.35">
      <c r="A17" s="1">
        <v>28</v>
      </c>
      <c r="B17" t="s">
        <v>3254</v>
      </c>
      <c r="C17" t="s">
        <v>3255</v>
      </c>
      <c r="D17" t="s">
        <v>3256</v>
      </c>
      <c r="E17">
        <v>1994</v>
      </c>
      <c r="F17" t="s">
        <v>3233</v>
      </c>
      <c r="G17">
        <v>40</v>
      </c>
      <c r="H17">
        <v>79760</v>
      </c>
      <c r="I17">
        <v>0.12</v>
      </c>
      <c r="J17">
        <v>70188.800000000003</v>
      </c>
      <c r="K17" s="12">
        <v>43601</v>
      </c>
      <c r="L17">
        <f>YEAR(Таблица3[[#This Row],[Дата заказа]])</f>
        <v>2019</v>
      </c>
      <c r="M17">
        <f>MONTH(Таблица3[[#This Row],[Дата заказа]])</f>
        <v>5</v>
      </c>
      <c r="N17">
        <f>DAY(Таблица3[[#This Row],[Дата заказа]])</f>
        <v>16</v>
      </c>
      <c r="O17" s="14">
        <f>WEEKDAY(Таблица3[[#This Row],[Дата заказа]],2)</f>
        <v>4</v>
      </c>
      <c r="P17" s="14">
        <f>WEEKNUM(Таблица3[[#This Row],[Дата заказа]],2)</f>
        <v>20</v>
      </c>
    </row>
    <row r="18" spans="1:16" x14ac:dyDescent="0.35">
      <c r="A18" s="1">
        <v>54</v>
      </c>
      <c r="B18" t="s">
        <v>3249</v>
      </c>
      <c r="C18" t="s">
        <v>3250</v>
      </c>
      <c r="D18" t="s">
        <v>3251</v>
      </c>
      <c r="E18">
        <v>847</v>
      </c>
      <c r="F18" t="s">
        <v>3229</v>
      </c>
      <c r="G18">
        <v>15</v>
      </c>
      <c r="H18">
        <v>12705</v>
      </c>
      <c r="I18">
        <v>0</v>
      </c>
      <c r="J18">
        <v>12705</v>
      </c>
      <c r="K18" s="11">
        <v>43750</v>
      </c>
      <c r="L18">
        <f>YEAR(Таблица3[[#This Row],[Дата заказа]])</f>
        <v>2019</v>
      </c>
      <c r="M18">
        <f>MONTH(Таблица3[[#This Row],[Дата заказа]])</f>
        <v>10</v>
      </c>
      <c r="N18">
        <f>DAY(Таблица3[[#This Row],[Дата заказа]])</f>
        <v>12</v>
      </c>
      <c r="O18" s="14">
        <f>WEEKDAY(Таблица3[[#This Row],[Дата заказа]],2)</f>
        <v>6</v>
      </c>
      <c r="P18" s="14">
        <f>WEEKNUM(Таблица3[[#This Row],[Дата заказа]],2)</f>
        <v>41</v>
      </c>
    </row>
    <row r="19" spans="1:16" x14ac:dyDescent="0.35">
      <c r="A19" s="1">
        <v>2</v>
      </c>
      <c r="B19" t="s">
        <v>3257</v>
      </c>
      <c r="C19" t="s">
        <v>3243</v>
      </c>
      <c r="D19" t="s">
        <v>3258</v>
      </c>
      <c r="E19">
        <v>1178</v>
      </c>
      <c r="F19" t="s">
        <v>3233</v>
      </c>
      <c r="G19">
        <v>10</v>
      </c>
      <c r="H19">
        <v>11780</v>
      </c>
      <c r="I19">
        <v>0</v>
      </c>
      <c r="J19">
        <v>11780</v>
      </c>
      <c r="K19" s="12">
        <v>43470</v>
      </c>
      <c r="L19">
        <f>YEAR(Таблица3[[#This Row],[Дата заказа]])</f>
        <v>2019</v>
      </c>
      <c r="M19">
        <f>MONTH(Таблица3[[#This Row],[Дата заказа]])</f>
        <v>1</v>
      </c>
      <c r="N19">
        <f>DAY(Таблица3[[#This Row],[Дата заказа]])</f>
        <v>5</v>
      </c>
      <c r="O19" s="14">
        <f>WEEKDAY(Таблица3[[#This Row],[Дата заказа]],2)</f>
        <v>6</v>
      </c>
      <c r="P19" s="14">
        <f>WEEKNUM(Таблица3[[#This Row],[Дата заказа]],2)</f>
        <v>1</v>
      </c>
    </row>
    <row r="20" spans="1:16" x14ac:dyDescent="0.35">
      <c r="A20" s="1">
        <v>27</v>
      </c>
      <c r="B20" t="s">
        <v>3259</v>
      </c>
      <c r="C20" t="s">
        <v>3255</v>
      </c>
      <c r="D20" t="s">
        <v>3260</v>
      </c>
      <c r="E20">
        <v>1994</v>
      </c>
      <c r="F20" t="s">
        <v>3233</v>
      </c>
      <c r="G20">
        <v>25</v>
      </c>
      <c r="H20">
        <v>49850</v>
      </c>
      <c r="I20">
        <v>0.06</v>
      </c>
      <c r="J20">
        <v>46859</v>
      </c>
      <c r="K20" s="11">
        <v>43960</v>
      </c>
      <c r="L20">
        <f>YEAR(Таблица3[[#This Row],[Дата заказа]])</f>
        <v>2020</v>
      </c>
      <c r="M20">
        <f>MONTH(Таблица3[[#This Row],[Дата заказа]])</f>
        <v>5</v>
      </c>
      <c r="N20">
        <f>DAY(Таблица3[[#This Row],[Дата заказа]])</f>
        <v>9</v>
      </c>
      <c r="O20" s="14">
        <f>WEEKDAY(Таблица3[[#This Row],[Дата заказа]],2)</f>
        <v>6</v>
      </c>
      <c r="P20" s="14">
        <f>WEEKNUM(Таблица3[[#This Row],[Дата заказа]],2)</f>
        <v>19</v>
      </c>
    </row>
    <row r="21" spans="1:16" x14ac:dyDescent="0.35">
      <c r="A21" s="1">
        <v>11</v>
      </c>
      <c r="B21" t="s">
        <v>3242</v>
      </c>
      <c r="C21" t="s">
        <v>3243</v>
      </c>
      <c r="D21" t="s">
        <v>3261</v>
      </c>
      <c r="E21">
        <v>3197</v>
      </c>
      <c r="F21" t="s">
        <v>3233</v>
      </c>
      <c r="G21">
        <v>10</v>
      </c>
      <c r="H21">
        <v>31970</v>
      </c>
      <c r="I21">
        <v>0</v>
      </c>
      <c r="J21">
        <v>31970</v>
      </c>
      <c r="K21" s="12">
        <v>42566</v>
      </c>
      <c r="L21">
        <f>YEAR(Таблица3[[#This Row],[Дата заказа]])</f>
        <v>2016</v>
      </c>
      <c r="M21">
        <f>MONTH(Таблица3[[#This Row],[Дата заказа]])</f>
        <v>7</v>
      </c>
      <c r="N21">
        <f>DAY(Таблица3[[#This Row],[Дата заказа]])</f>
        <v>15</v>
      </c>
      <c r="O21" s="14">
        <f>WEEKDAY(Таблица3[[#This Row],[Дата заказа]],2)</f>
        <v>5</v>
      </c>
      <c r="P21" s="14">
        <f>WEEKNUM(Таблица3[[#This Row],[Дата заказа]],2)</f>
        <v>29</v>
      </c>
    </row>
    <row r="22" spans="1:16" x14ac:dyDescent="0.35">
      <c r="A22" s="1">
        <v>6</v>
      </c>
      <c r="B22" t="s">
        <v>3252</v>
      </c>
      <c r="C22" t="s">
        <v>3243</v>
      </c>
      <c r="D22" t="s">
        <v>3253</v>
      </c>
      <c r="E22">
        <v>3197</v>
      </c>
      <c r="F22" t="s">
        <v>3233</v>
      </c>
      <c r="G22">
        <v>6</v>
      </c>
      <c r="H22">
        <v>19182</v>
      </c>
      <c r="I22">
        <v>0.03</v>
      </c>
      <c r="J22">
        <v>18606.54</v>
      </c>
      <c r="K22" s="11">
        <v>42386</v>
      </c>
      <c r="L22">
        <f>YEAR(Таблица3[[#This Row],[Дата заказа]])</f>
        <v>2016</v>
      </c>
      <c r="M22">
        <f>MONTH(Таблица3[[#This Row],[Дата заказа]])</f>
        <v>1</v>
      </c>
      <c r="N22">
        <f>DAY(Таблица3[[#This Row],[Дата заказа]])</f>
        <v>17</v>
      </c>
      <c r="O22" s="14">
        <f>WEEKDAY(Таблица3[[#This Row],[Дата заказа]],2)</f>
        <v>7</v>
      </c>
      <c r="P22" s="14">
        <f>WEEKNUM(Таблица3[[#This Row],[Дата заказа]],2)</f>
        <v>3</v>
      </c>
    </row>
    <row r="23" spans="1:16" x14ac:dyDescent="0.35">
      <c r="A23" s="1">
        <v>21</v>
      </c>
      <c r="B23" t="s">
        <v>3262</v>
      </c>
      <c r="C23" t="s">
        <v>3231</v>
      </c>
      <c r="D23" t="s">
        <v>3263</v>
      </c>
      <c r="E23">
        <v>887</v>
      </c>
      <c r="F23" t="s">
        <v>3233</v>
      </c>
      <c r="G23">
        <v>15</v>
      </c>
      <c r="H23">
        <v>13305</v>
      </c>
      <c r="I23">
        <v>0</v>
      </c>
      <c r="J23">
        <v>13305</v>
      </c>
      <c r="K23" s="12">
        <v>43787</v>
      </c>
      <c r="L23">
        <f>YEAR(Таблица3[[#This Row],[Дата заказа]])</f>
        <v>2019</v>
      </c>
      <c r="M23">
        <f>MONTH(Таблица3[[#This Row],[Дата заказа]])</f>
        <v>11</v>
      </c>
      <c r="N23">
        <f>DAY(Таблица3[[#This Row],[Дата заказа]])</f>
        <v>18</v>
      </c>
      <c r="O23" s="14">
        <f>WEEKDAY(Таблица3[[#This Row],[Дата заказа]],2)</f>
        <v>1</v>
      </c>
      <c r="P23" s="14">
        <f>WEEKNUM(Таблица3[[#This Row],[Дата заказа]],2)</f>
        <v>47</v>
      </c>
    </row>
    <row r="24" spans="1:16" x14ac:dyDescent="0.35">
      <c r="A24" s="1">
        <v>44</v>
      </c>
      <c r="B24" t="s">
        <v>3264</v>
      </c>
      <c r="C24" t="s">
        <v>3250</v>
      </c>
      <c r="D24" t="s">
        <v>3265</v>
      </c>
      <c r="E24">
        <v>1386</v>
      </c>
      <c r="F24" t="s">
        <v>3229</v>
      </c>
      <c r="G24">
        <v>20</v>
      </c>
      <c r="H24">
        <v>27720</v>
      </c>
      <c r="I24">
        <v>0.03</v>
      </c>
      <c r="J24">
        <v>26888.400000000001</v>
      </c>
      <c r="K24" s="11">
        <v>42159</v>
      </c>
      <c r="L24">
        <f>YEAR(Таблица3[[#This Row],[Дата заказа]])</f>
        <v>2015</v>
      </c>
      <c r="M24">
        <f>MONTH(Таблица3[[#This Row],[Дата заказа]])</f>
        <v>6</v>
      </c>
      <c r="N24">
        <f>DAY(Таблица3[[#This Row],[Дата заказа]])</f>
        <v>4</v>
      </c>
      <c r="O24" s="14">
        <f>WEEKDAY(Таблица3[[#This Row],[Дата заказа]],2)</f>
        <v>4</v>
      </c>
      <c r="P24" s="14">
        <f>WEEKNUM(Таблица3[[#This Row],[Дата заказа]],2)</f>
        <v>23</v>
      </c>
    </row>
    <row r="25" spans="1:16" x14ac:dyDescent="0.35">
      <c r="A25" s="1">
        <v>50</v>
      </c>
      <c r="B25" t="s">
        <v>3266</v>
      </c>
      <c r="C25" t="s">
        <v>3250</v>
      </c>
      <c r="D25" t="s">
        <v>3267</v>
      </c>
      <c r="E25">
        <v>912</v>
      </c>
      <c r="F25" t="s">
        <v>3229</v>
      </c>
      <c r="G25">
        <v>20</v>
      </c>
      <c r="H25">
        <v>18240</v>
      </c>
      <c r="I25">
        <v>0</v>
      </c>
      <c r="J25">
        <v>18240</v>
      </c>
      <c r="K25" s="12">
        <v>44028</v>
      </c>
      <c r="L25">
        <f>YEAR(Таблица3[[#This Row],[Дата заказа]])</f>
        <v>2020</v>
      </c>
      <c r="M25">
        <f>MONTH(Таблица3[[#This Row],[Дата заказа]])</f>
        <v>7</v>
      </c>
      <c r="N25">
        <f>DAY(Таблица3[[#This Row],[Дата заказа]])</f>
        <v>16</v>
      </c>
      <c r="O25" s="14">
        <f>WEEKDAY(Таблица3[[#This Row],[Дата заказа]],2)</f>
        <v>4</v>
      </c>
      <c r="P25" s="14">
        <f>WEEKNUM(Таблица3[[#This Row],[Дата заказа]],2)</f>
        <v>29</v>
      </c>
    </row>
    <row r="26" spans="1:16" x14ac:dyDescent="0.35">
      <c r="A26" s="1">
        <v>7</v>
      </c>
      <c r="B26" t="s">
        <v>3268</v>
      </c>
      <c r="C26" t="s">
        <v>3240</v>
      </c>
      <c r="D26" t="s">
        <v>3269</v>
      </c>
      <c r="E26">
        <v>1923</v>
      </c>
      <c r="F26" t="s">
        <v>3229</v>
      </c>
      <c r="G26">
        <v>25</v>
      </c>
      <c r="H26">
        <v>48075</v>
      </c>
      <c r="I26">
        <v>0.06</v>
      </c>
      <c r="J26">
        <v>45190.5</v>
      </c>
      <c r="K26" s="11">
        <v>43952</v>
      </c>
      <c r="L26">
        <f>YEAR(Таблица3[[#This Row],[Дата заказа]])</f>
        <v>2020</v>
      </c>
      <c r="M26">
        <f>MONTH(Таблица3[[#This Row],[Дата заказа]])</f>
        <v>5</v>
      </c>
      <c r="N26">
        <f>DAY(Таблица3[[#This Row],[Дата заказа]])</f>
        <v>1</v>
      </c>
      <c r="O26" s="14">
        <f>WEEKDAY(Таблица3[[#This Row],[Дата заказа]],2)</f>
        <v>5</v>
      </c>
      <c r="P26" s="14">
        <f>WEEKNUM(Таблица3[[#This Row],[Дата заказа]],2)</f>
        <v>18</v>
      </c>
    </row>
    <row r="27" spans="1:16" x14ac:dyDescent="0.35">
      <c r="A27" s="1">
        <v>51</v>
      </c>
      <c r="B27" t="s">
        <v>3270</v>
      </c>
      <c r="C27" t="s">
        <v>3271</v>
      </c>
      <c r="D27" t="s">
        <v>3272</v>
      </c>
      <c r="E27">
        <v>2211</v>
      </c>
      <c r="F27" t="s">
        <v>3233</v>
      </c>
      <c r="G27">
        <v>25</v>
      </c>
      <c r="H27">
        <v>55275</v>
      </c>
      <c r="I27">
        <v>0.09</v>
      </c>
      <c r="J27">
        <v>50300.25</v>
      </c>
      <c r="K27" s="12">
        <v>42765</v>
      </c>
      <c r="L27">
        <f>YEAR(Таблица3[[#This Row],[Дата заказа]])</f>
        <v>2017</v>
      </c>
      <c r="M27">
        <f>MONTH(Таблица3[[#This Row],[Дата заказа]])</f>
        <v>1</v>
      </c>
      <c r="N27">
        <f>DAY(Таблица3[[#This Row],[Дата заказа]])</f>
        <v>30</v>
      </c>
      <c r="O27" s="14">
        <f>WEEKDAY(Таблица3[[#This Row],[Дата заказа]],2)</f>
        <v>1</v>
      </c>
      <c r="P27" s="14">
        <f>WEEKNUM(Таблица3[[#This Row],[Дата заказа]],2)</f>
        <v>6</v>
      </c>
    </row>
    <row r="28" spans="1:16" x14ac:dyDescent="0.35">
      <c r="A28" s="1">
        <v>41</v>
      </c>
      <c r="B28" t="s">
        <v>3273</v>
      </c>
      <c r="C28" t="s">
        <v>3271</v>
      </c>
      <c r="D28" t="s">
        <v>3271</v>
      </c>
      <c r="E28">
        <v>699</v>
      </c>
      <c r="F28" t="s">
        <v>3233</v>
      </c>
      <c r="G28">
        <v>10</v>
      </c>
      <c r="H28">
        <v>6990</v>
      </c>
      <c r="I28">
        <v>0</v>
      </c>
      <c r="J28">
        <v>6990</v>
      </c>
      <c r="K28" s="11">
        <v>42610</v>
      </c>
      <c r="L28">
        <f>YEAR(Таблица3[[#This Row],[Дата заказа]])</f>
        <v>2016</v>
      </c>
      <c r="M28">
        <f>MONTH(Таблица3[[#This Row],[Дата заказа]])</f>
        <v>8</v>
      </c>
      <c r="N28">
        <f>DAY(Таблица3[[#This Row],[Дата заказа]])</f>
        <v>28</v>
      </c>
      <c r="O28" s="14">
        <f>WEEKDAY(Таблица3[[#This Row],[Дата заказа]],2)</f>
        <v>7</v>
      </c>
      <c r="P28" s="14">
        <f>WEEKNUM(Таблица3[[#This Row],[Дата заказа]],2)</f>
        <v>35</v>
      </c>
    </row>
    <row r="29" spans="1:16" x14ac:dyDescent="0.35">
      <c r="A29" s="1">
        <v>37</v>
      </c>
      <c r="B29" t="s">
        <v>3270</v>
      </c>
      <c r="C29" t="s">
        <v>3271</v>
      </c>
      <c r="D29" t="s">
        <v>3272</v>
      </c>
      <c r="E29">
        <v>2211</v>
      </c>
      <c r="F29" t="s">
        <v>3233</v>
      </c>
      <c r="G29">
        <v>25</v>
      </c>
      <c r="H29">
        <v>55275</v>
      </c>
      <c r="I29">
        <v>0.09</v>
      </c>
      <c r="J29">
        <v>50300.25</v>
      </c>
      <c r="K29" s="12">
        <v>43173</v>
      </c>
      <c r="L29">
        <f>YEAR(Таблица3[[#This Row],[Дата заказа]])</f>
        <v>2018</v>
      </c>
      <c r="M29">
        <f>MONTH(Таблица3[[#This Row],[Дата заказа]])</f>
        <v>3</v>
      </c>
      <c r="N29">
        <f>DAY(Таблица3[[#This Row],[Дата заказа]])</f>
        <v>14</v>
      </c>
      <c r="O29" s="14">
        <f>WEEKDAY(Таблица3[[#This Row],[Дата заказа]],2)</f>
        <v>3</v>
      </c>
      <c r="P29" s="14">
        <f>WEEKNUM(Таблица3[[#This Row],[Дата заказа]],2)</f>
        <v>11</v>
      </c>
    </row>
    <row r="30" spans="1:16" x14ac:dyDescent="0.35">
      <c r="A30" s="1">
        <v>41</v>
      </c>
      <c r="B30" t="s">
        <v>3273</v>
      </c>
      <c r="C30" t="s">
        <v>3271</v>
      </c>
      <c r="D30" t="s">
        <v>3271</v>
      </c>
      <c r="E30">
        <v>699</v>
      </c>
      <c r="F30" t="s">
        <v>3233</v>
      </c>
      <c r="G30">
        <v>10</v>
      </c>
      <c r="H30">
        <v>6990</v>
      </c>
      <c r="I30">
        <v>0</v>
      </c>
      <c r="J30">
        <v>6990</v>
      </c>
      <c r="K30" s="11">
        <v>43438</v>
      </c>
      <c r="L30">
        <f>YEAR(Таблица3[[#This Row],[Дата заказа]])</f>
        <v>2018</v>
      </c>
      <c r="M30">
        <f>MONTH(Таблица3[[#This Row],[Дата заказа]])</f>
        <v>12</v>
      </c>
      <c r="N30">
        <f>DAY(Таблица3[[#This Row],[Дата заказа]])</f>
        <v>4</v>
      </c>
      <c r="O30" s="14">
        <f>WEEKDAY(Таблица3[[#This Row],[Дата заказа]],2)</f>
        <v>2</v>
      </c>
      <c r="P30" s="14">
        <f>WEEKNUM(Таблица3[[#This Row],[Дата заказа]],2)</f>
        <v>49</v>
      </c>
    </row>
    <row r="31" spans="1:16" x14ac:dyDescent="0.35">
      <c r="A31" s="1">
        <v>29</v>
      </c>
      <c r="B31" t="s">
        <v>3274</v>
      </c>
      <c r="C31" t="s">
        <v>3275</v>
      </c>
      <c r="D31" t="s">
        <v>3276</v>
      </c>
      <c r="E31">
        <v>843</v>
      </c>
      <c r="F31" t="s">
        <v>3233</v>
      </c>
      <c r="G31">
        <v>10</v>
      </c>
      <c r="H31">
        <v>8430</v>
      </c>
      <c r="I31">
        <v>0</v>
      </c>
      <c r="J31">
        <v>8430</v>
      </c>
      <c r="K31" s="12">
        <v>43201</v>
      </c>
      <c r="L31">
        <f>YEAR(Таблица3[[#This Row],[Дата заказа]])</f>
        <v>2018</v>
      </c>
      <c r="M31">
        <f>MONTH(Таблица3[[#This Row],[Дата заказа]])</f>
        <v>4</v>
      </c>
      <c r="N31">
        <f>DAY(Таблица3[[#This Row],[Дата заказа]])</f>
        <v>11</v>
      </c>
      <c r="O31" s="14">
        <f>WEEKDAY(Таблица3[[#This Row],[Дата заказа]],2)</f>
        <v>3</v>
      </c>
      <c r="P31" s="14">
        <f>WEEKNUM(Таблица3[[#This Row],[Дата заказа]],2)</f>
        <v>15</v>
      </c>
    </row>
    <row r="32" spans="1:16" x14ac:dyDescent="0.35">
      <c r="A32" s="1">
        <v>52</v>
      </c>
      <c r="B32" t="s">
        <v>3277</v>
      </c>
      <c r="C32" t="s">
        <v>3243</v>
      </c>
      <c r="D32" t="s">
        <v>3278</v>
      </c>
      <c r="E32">
        <v>1182</v>
      </c>
      <c r="F32" t="s">
        <v>3229</v>
      </c>
      <c r="G32">
        <v>17</v>
      </c>
      <c r="H32">
        <v>20094</v>
      </c>
      <c r="I32">
        <v>0.03</v>
      </c>
      <c r="J32">
        <v>19491.18</v>
      </c>
      <c r="K32" s="11">
        <v>43292</v>
      </c>
      <c r="L32">
        <f>YEAR(Таблица3[[#This Row],[Дата заказа]])</f>
        <v>2018</v>
      </c>
      <c r="M32">
        <f>MONTH(Таблица3[[#This Row],[Дата заказа]])</f>
        <v>7</v>
      </c>
      <c r="N32">
        <f>DAY(Таблица3[[#This Row],[Дата заказа]])</f>
        <v>11</v>
      </c>
      <c r="O32" s="14">
        <f>WEEKDAY(Таблица3[[#This Row],[Дата заказа]],2)</f>
        <v>3</v>
      </c>
      <c r="P32" s="14">
        <f>WEEKNUM(Таблица3[[#This Row],[Дата заказа]],2)</f>
        <v>28</v>
      </c>
    </row>
    <row r="33" spans="1:16" x14ac:dyDescent="0.35">
      <c r="A33" s="1">
        <v>50</v>
      </c>
      <c r="B33" t="s">
        <v>3266</v>
      </c>
      <c r="C33" t="s">
        <v>3250</v>
      </c>
      <c r="D33" t="s">
        <v>3267</v>
      </c>
      <c r="E33">
        <v>912</v>
      </c>
      <c r="F33" t="s">
        <v>3229</v>
      </c>
      <c r="G33">
        <v>20</v>
      </c>
      <c r="H33">
        <v>18240</v>
      </c>
      <c r="I33">
        <v>0</v>
      </c>
      <c r="J33">
        <v>18240</v>
      </c>
      <c r="K33" s="12">
        <v>42603</v>
      </c>
      <c r="L33">
        <f>YEAR(Таблица3[[#This Row],[Дата заказа]])</f>
        <v>2016</v>
      </c>
      <c r="M33">
        <f>MONTH(Таблица3[[#This Row],[Дата заказа]])</f>
        <v>8</v>
      </c>
      <c r="N33">
        <f>DAY(Таблица3[[#This Row],[Дата заказа]])</f>
        <v>21</v>
      </c>
      <c r="O33" s="14">
        <f>WEEKDAY(Таблица3[[#This Row],[Дата заказа]],2)</f>
        <v>7</v>
      </c>
      <c r="P33" s="14">
        <f>WEEKNUM(Таблица3[[#This Row],[Дата заказа]],2)</f>
        <v>34</v>
      </c>
    </row>
    <row r="34" spans="1:16" x14ac:dyDescent="0.35">
      <c r="A34" s="1">
        <v>34</v>
      </c>
      <c r="B34" t="s">
        <v>3247</v>
      </c>
      <c r="C34" t="s">
        <v>3240</v>
      </c>
      <c r="D34" t="s">
        <v>3248</v>
      </c>
      <c r="E34">
        <v>2199</v>
      </c>
      <c r="F34" t="s">
        <v>3229</v>
      </c>
      <c r="G34">
        <v>60</v>
      </c>
      <c r="H34">
        <v>131940</v>
      </c>
      <c r="I34">
        <v>0.15</v>
      </c>
      <c r="J34">
        <v>112149</v>
      </c>
      <c r="K34" s="11">
        <v>43452</v>
      </c>
      <c r="L34">
        <f>YEAR(Таблица3[[#This Row],[Дата заказа]])</f>
        <v>2018</v>
      </c>
      <c r="M34">
        <f>MONTH(Таблица3[[#This Row],[Дата заказа]])</f>
        <v>12</v>
      </c>
      <c r="N34">
        <f>DAY(Таблица3[[#This Row],[Дата заказа]])</f>
        <v>18</v>
      </c>
      <c r="O34" s="14">
        <f>WEEKDAY(Таблица3[[#This Row],[Дата заказа]],2)</f>
        <v>2</v>
      </c>
      <c r="P34" s="14">
        <f>WEEKNUM(Таблица3[[#This Row],[Дата заказа]],2)</f>
        <v>51</v>
      </c>
    </row>
    <row r="35" spans="1:16" x14ac:dyDescent="0.35">
      <c r="A35" s="1">
        <v>46</v>
      </c>
      <c r="B35" t="s">
        <v>3279</v>
      </c>
      <c r="C35" t="s">
        <v>3227</v>
      </c>
      <c r="D35" t="s">
        <v>3227</v>
      </c>
      <c r="E35">
        <v>770</v>
      </c>
      <c r="F35" t="s">
        <v>3229</v>
      </c>
      <c r="G35">
        <v>20</v>
      </c>
      <c r="H35">
        <v>15400</v>
      </c>
      <c r="I35">
        <v>0.03</v>
      </c>
      <c r="J35">
        <v>14938</v>
      </c>
      <c r="K35" s="12">
        <v>43584</v>
      </c>
      <c r="L35">
        <f>YEAR(Таблица3[[#This Row],[Дата заказа]])</f>
        <v>2019</v>
      </c>
      <c r="M35">
        <f>MONTH(Таблица3[[#This Row],[Дата заказа]])</f>
        <v>4</v>
      </c>
      <c r="N35">
        <f>DAY(Таблица3[[#This Row],[Дата заказа]])</f>
        <v>29</v>
      </c>
      <c r="O35" s="14">
        <f>WEEKDAY(Таблица3[[#This Row],[Дата заказа]],2)</f>
        <v>1</v>
      </c>
      <c r="P35" s="14">
        <f>WEEKNUM(Таблица3[[#This Row],[Дата заказа]],2)</f>
        <v>18</v>
      </c>
    </row>
    <row r="36" spans="1:16" x14ac:dyDescent="0.35">
      <c r="A36" s="1">
        <v>47</v>
      </c>
      <c r="B36" t="s">
        <v>3280</v>
      </c>
      <c r="C36" t="s">
        <v>3255</v>
      </c>
      <c r="D36" t="s">
        <v>3260</v>
      </c>
      <c r="E36">
        <v>1994</v>
      </c>
      <c r="F36" t="s">
        <v>3233</v>
      </c>
      <c r="G36">
        <v>12</v>
      </c>
      <c r="H36">
        <v>23928</v>
      </c>
      <c r="I36">
        <v>0.03</v>
      </c>
      <c r="J36">
        <v>23210.16</v>
      </c>
      <c r="K36" s="11">
        <v>43690</v>
      </c>
      <c r="L36">
        <f>YEAR(Таблица3[[#This Row],[Дата заказа]])</f>
        <v>2019</v>
      </c>
      <c r="M36">
        <f>MONTH(Таблица3[[#This Row],[Дата заказа]])</f>
        <v>8</v>
      </c>
      <c r="N36">
        <f>DAY(Таблица3[[#This Row],[Дата заказа]])</f>
        <v>13</v>
      </c>
      <c r="O36" s="14">
        <f>WEEKDAY(Таблица3[[#This Row],[Дата заказа]],2)</f>
        <v>2</v>
      </c>
      <c r="P36" s="14">
        <f>WEEKNUM(Таблица3[[#This Row],[Дата заказа]],2)</f>
        <v>33</v>
      </c>
    </row>
    <row r="37" spans="1:16" x14ac:dyDescent="0.35">
      <c r="A37" s="1">
        <v>24</v>
      </c>
      <c r="B37" t="s">
        <v>3234</v>
      </c>
      <c r="C37" t="s">
        <v>3235</v>
      </c>
      <c r="D37" t="s">
        <v>3236</v>
      </c>
      <c r="E37">
        <v>957</v>
      </c>
      <c r="F37" t="s">
        <v>3229</v>
      </c>
      <c r="G37">
        <v>25</v>
      </c>
      <c r="H37">
        <v>23925</v>
      </c>
      <c r="I37">
        <v>0.03</v>
      </c>
      <c r="J37">
        <v>23207.25</v>
      </c>
      <c r="K37" s="12">
        <v>43840</v>
      </c>
      <c r="L37">
        <f>YEAR(Таблица3[[#This Row],[Дата заказа]])</f>
        <v>2020</v>
      </c>
      <c r="M37">
        <f>MONTH(Таблица3[[#This Row],[Дата заказа]])</f>
        <v>1</v>
      </c>
      <c r="N37">
        <f>DAY(Таблица3[[#This Row],[Дата заказа]])</f>
        <v>10</v>
      </c>
      <c r="O37" s="14">
        <f>WEEKDAY(Таблица3[[#This Row],[Дата заказа]],2)</f>
        <v>5</v>
      </c>
      <c r="P37" s="14">
        <f>WEEKNUM(Таблица3[[#This Row],[Дата заказа]],2)</f>
        <v>2</v>
      </c>
    </row>
    <row r="38" spans="1:16" x14ac:dyDescent="0.35">
      <c r="A38" s="1">
        <v>20</v>
      </c>
      <c r="B38" t="s">
        <v>3281</v>
      </c>
      <c r="C38" t="s">
        <v>3235</v>
      </c>
      <c r="D38" t="s">
        <v>3282</v>
      </c>
      <c r="E38">
        <v>2198</v>
      </c>
      <c r="F38" t="s">
        <v>3233</v>
      </c>
      <c r="G38">
        <v>35</v>
      </c>
      <c r="H38">
        <v>76930</v>
      </c>
      <c r="I38">
        <v>0.12</v>
      </c>
      <c r="J38">
        <v>67698.399999999994</v>
      </c>
      <c r="K38" s="11">
        <v>42937</v>
      </c>
      <c r="L38">
        <f>YEAR(Таблица3[[#This Row],[Дата заказа]])</f>
        <v>2017</v>
      </c>
      <c r="M38">
        <f>MONTH(Таблица3[[#This Row],[Дата заказа]])</f>
        <v>7</v>
      </c>
      <c r="N38">
        <f>DAY(Таблица3[[#This Row],[Дата заказа]])</f>
        <v>21</v>
      </c>
      <c r="O38" s="14">
        <f>WEEKDAY(Таблица3[[#This Row],[Дата заказа]],2)</f>
        <v>5</v>
      </c>
      <c r="P38" s="14">
        <f>WEEKNUM(Таблица3[[#This Row],[Дата заказа]],2)</f>
        <v>30</v>
      </c>
    </row>
    <row r="39" spans="1:16" x14ac:dyDescent="0.35">
      <c r="A39" s="1">
        <v>8</v>
      </c>
      <c r="B39" t="s">
        <v>3249</v>
      </c>
      <c r="C39" t="s">
        <v>3250</v>
      </c>
      <c r="D39" t="s">
        <v>3251</v>
      </c>
      <c r="E39">
        <v>847</v>
      </c>
      <c r="F39" t="s">
        <v>3229</v>
      </c>
      <c r="G39">
        <v>15</v>
      </c>
      <c r="H39">
        <v>12705</v>
      </c>
      <c r="I39">
        <v>0</v>
      </c>
      <c r="J39">
        <v>12705</v>
      </c>
      <c r="K39" s="12">
        <v>42983</v>
      </c>
      <c r="L39">
        <f>YEAR(Таблица3[[#This Row],[Дата заказа]])</f>
        <v>2017</v>
      </c>
      <c r="M39">
        <f>MONTH(Таблица3[[#This Row],[Дата заказа]])</f>
        <v>9</v>
      </c>
      <c r="N39">
        <f>DAY(Таблица3[[#This Row],[Дата заказа]])</f>
        <v>5</v>
      </c>
      <c r="O39" s="14">
        <f>WEEKDAY(Таблица3[[#This Row],[Дата заказа]],2)</f>
        <v>2</v>
      </c>
      <c r="P39" s="14">
        <f>WEEKNUM(Таблица3[[#This Row],[Дата заказа]],2)</f>
        <v>37</v>
      </c>
    </row>
    <row r="40" spans="1:16" x14ac:dyDescent="0.35">
      <c r="A40" s="1">
        <v>26</v>
      </c>
      <c r="B40" t="s">
        <v>3283</v>
      </c>
      <c r="C40" t="s">
        <v>3231</v>
      </c>
      <c r="D40" t="s">
        <v>3232</v>
      </c>
      <c r="E40">
        <v>2197</v>
      </c>
      <c r="F40" t="s">
        <v>3229</v>
      </c>
      <c r="G40">
        <v>40</v>
      </c>
      <c r="H40">
        <v>87880</v>
      </c>
      <c r="I40">
        <v>0.12</v>
      </c>
      <c r="J40">
        <v>77334.399999999994</v>
      </c>
      <c r="K40" s="11">
        <v>42579</v>
      </c>
      <c r="L40">
        <f>YEAR(Таблица3[[#This Row],[Дата заказа]])</f>
        <v>2016</v>
      </c>
      <c r="M40">
        <f>MONTH(Таблица3[[#This Row],[Дата заказа]])</f>
        <v>7</v>
      </c>
      <c r="N40">
        <f>DAY(Таблица3[[#This Row],[Дата заказа]])</f>
        <v>28</v>
      </c>
      <c r="O40" s="14">
        <f>WEEKDAY(Таблица3[[#This Row],[Дата заказа]],2)</f>
        <v>4</v>
      </c>
      <c r="P40" s="14">
        <f>WEEKNUM(Таблица3[[#This Row],[Дата заказа]],2)</f>
        <v>31</v>
      </c>
    </row>
    <row r="41" spans="1:16" x14ac:dyDescent="0.35">
      <c r="A41" s="1">
        <v>52</v>
      </c>
      <c r="B41" t="s">
        <v>3277</v>
      </c>
      <c r="C41" t="s">
        <v>3243</v>
      </c>
      <c r="D41" t="s">
        <v>3278</v>
      </c>
      <c r="E41">
        <v>1182</v>
      </c>
      <c r="F41" t="s">
        <v>3229</v>
      </c>
      <c r="G41">
        <v>17</v>
      </c>
      <c r="H41">
        <v>20094</v>
      </c>
      <c r="I41">
        <v>0.03</v>
      </c>
      <c r="J41">
        <v>19491.18</v>
      </c>
      <c r="K41" s="12">
        <v>42856</v>
      </c>
      <c r="L41">
        <f>YEAR(Таблица3[[#This Row],[Дата заказа]])</f>
        <v>2017</v>
      </c>
      <c r="M41">
        <f>MONTH(Таблица3[[#This Row],[Дата заказа]])</f>
        <v>5</v>
      </c>
      <c r="N41">
        <f>DAY(Таблица3[[#This Row],[Дата заказа]])</f>
        <v>1</v>
      </c>
      <c r="O41" s="14">
        <f>WEEKDAY(Таблица3[[#This Row],[Дата заказа]],2)</f>
        <v>1</v>
      </c>
      <c r="P41" s="14">
        <f>WEEKNUM(Таблица3[[#This Row],[Дата заказа]],2)</f>
        <v>19</v>
      </c>
    </row>
    <row r="42" spans="1:16" x14ac:dyDescent="0.35">
      <c r="A42" s="1">
        <v>25</v>
      </c>
      <c r="B42" t="s">
        <v>3284</v>
      </c>
      <c r="C42" t="s">
        <v>3255</v>
      </c>
      <c r="D42" t="s">
        <v>3256</v>
      </c>
      <c r="E42">
        <v>1994</v>
      </c>
      <c r="F42" t="s">
        <v>3233</v>
      </c>
      <c r="G42">
        <v>10</v>
      </c>
      <c r="H42">
        <v>19940</v>
      </c>
      <c r="I42">
        <v>0.03</v>
      </c>
      <c r="J42">
        <v>19341.8</v>
      </c>
      <c r="K42" s="11">
        <v>42303</v>
      </c>
      <c r="L42">
        <f>YEAR(Таблица3[[#This Row],[Дата заказа]])</f>
        <v>2015</v>
      </c>
      <c r="M42">
        <f>MONTH(Таблица3[[#This Row],[Дата заказа]])</f>
        <v>10</v>
      </c>
      <c r="N42">
        <f>DAY(Таблица3[[#This Row],[Дата заказа]])</f>
        <v>26</v>
      </c>
      <c r="O42" s="14">
        <f>WEEKDAY(Таблица3[[#This Row],[Дата заказа]],2)</f>
        <v>1</v>
      </c>
      <c r="P42" s="14">
        <f>WEEKNUM(Таблица3[[#This Row],[Дата заказа]],2)</f>
        <v>44</v>
      </c>
    </row>
    <row r="43" spans="1:16" x14ac:dyDescent="0.35">
      <c r="A43" s="1">
        <v>38</v>
      </c>
      <c r="B43" t="s">
        <v>3277</v>
      </c>
      <c r="C43" t="s">
        <v>3243</v>
      </c>
      <c r="D43" t="s">
        <v>3278</v>
      </c>
      <c r="E43">
        <v>1182</v>
      </c>
      <c r="F43" t="s">
        <v>3229</v>
      </c>
      <c r="G43">
        <v>17</v>
      </c>
      <c r="H43">
        <v>20094</v>
      </c>
      <c r="I43">
        <v>0.03</v>
      </c>
      <c r="J43">
        <v>19491.18</v>
      </c>
      <c r="K43" s="12">
        <v>43364</v>
      </c>
      <c r="L43">
        <f>YEAR(Таблица3[[#This Row],[Дата заказа]])</f>
        <v>2018</v>
      </c>
      <c r="M43">
        <f>MONTH(Таблица3[[#This Row],[Дата заказа]])</f>
        <v>9</v>
      </c>
      <c r="N43">
        <f>DAY(Таблица3[[#This Row],[Дата заказа]])</f>
        <v>21</v>
      </c>
      <c r="O43" s="14">
        <f>WEEKDAY(Таблица3[[#This Row],[Дата заказа]],2)</f>
        <v>5</v>
      </c>
      <c r="P43" s="14">
        <f>WEEKNUM(Таблица3[[#This Row],[Дата заказа]],2)</f>
        <v>38</v>
      </c>
    </row>
    <row r="44" spans="1:16" x14ac:dyDescent="0.35">
      <c r="A44" s="1">
        <v>17</v>
      </c>
      <c r="B44" t="s">
        <v>3285</v>
      </c>
      <c r="C44" t="s">
        <v>3243</v>
      </c>
      <c r="D44" t="s">
        <v>3246</v>
      </c>
      <c r="E44">
        <v>967</v>
      </c>
      <c r="F44" t="s">
        <v>3233</v>
      </c>
      <c r="G44">
        <v>12</v>
      </c>
      <c r="H44">
        <v>11604</v>
      </c>
      <c r="I44">
        <v>0</v>
      </c>
      <c r="J44">
        <v>11604</v>
      </c>
      <c r="K44" s="11">
        <v>42647</v>
      </c>
      <c r="L44">
        <f>YEAR(Таблица3[[#This Row],[Дата заказа]])</f>
        <v>2016</v>
      </c>
      <c r="M44">
        <f>MONTH(Таблица3[[#This Row],[Дата заказа]])</f>
        <v>10</v>
      </c>
      <c r="N44">
        <f>DAY(Таблица3[[#This Row],[Дата заказа]])</f>
        <v>4</v>
      </c>
      <c r="O44" s="14">
        <f>WEEKDAY(Таблица3[[#This Row],[Дата заказа]],2)</f>
        <v>2</v>
      </c>
      <c r="P44" s="14">
        <f>WEEKNUM(Таблица3[[#This Row],[Дата заказа]],2)</f>
        <v>41</v>
      </c>
    </row>
    <row r="45" spans="1:16" x14ac:dyDescent="0.35">
      <c r="A45" s="1">
        <v>3</v>
      </c>
      <c r="B45" t="s">
        <v>3286</v>
      </c>
      <c r="C45" t="s">
        <v>3243</v>
      </c>
      <c r="D45" t="s">
        <v>3243</v>
      </c>
      <c r="E45">
        <v>807</v>
      </c>
      <c r="F45" t="s">
        <v>3229</v>
      </c>
      <c r="G45">
        <v>18</v>
      </c>
      <c r="H45">
        <v>14526</v>
      </c>
      <c r="I45">
        <v>0</v>
      </c>
      <c r="J45">
        <v>14526</v>
      </c>
      <c r="K45" s="12">
        <v>42813</v>
      </c>
      <c r="L45">
        <f>YEAR(Таблица3[[#This Row],[Дата заказа]])</f>
        <v>2017</v>
      </c>
      <c r="M45">
        <f>MONTH(Таблица3[[#This Row],[Дата заказа]])</f>
        <v>3</v>
      </c>
      <c r="N45">
        <f>DAY(Таблица3[[#This Row],[Дата заказа]])</f>
        <v>19</v>
      </c>
      <c r="O45" s="14">
        <f>WEEKDAY(Таблица3[[#This Row],[Дата заказа]],2)</f>
        <v>7</v>
      </c>
      <c r="P45" s="14">
        <f>WEEKNUM(Таблица3[[#This Row],[Дата заказа]],2)</f>
        <v>12</v>
      </c>
    </row>
    <row r="46" spans="1:16" x14ac:dyDescent="0.35">
      <c r="A46" s="1">
        <v>25</v>
      </c>
      <c r="B46" t="s">
        <v>3284</v>
      </c>
      <c r="C46" t="s">
        <v>3255</v>
      </c>
      <c r="D46" t="s">
        <v>3256</v>
      </c>
      <c r="E46">
        <v>1994</v>
      </c>
      <c r="F46" t="s">
        <v>3233</v>
      </c>
      <c r="G46">
        <v>10</v>
      </c>
      <c r="H46">
        <v>19940</v>
      </c>
      <c r="I46">
        <v>0.03</v>
      </c>
      <c r="J46">
        <v>19341.8</v>
      </c>
      <c r="K46" s="11">
        <v>43461</v>
      </c>
      <c r="L46">
        <f>YEAR(Таблица3[[#This Row],[Дата заказа]])</f>
        <v>2018</v>
      </c>
      <c r="M46">
        <f>MONTH(Таблица3[[#This Row],[Дата заказа]])</f>
        <v>12</v>
      </c>
      <c r="N46">
        <f>DAY(Таблица3[[#This Row],[Дата заказа]])</f>
        <v>27</v>
      </c>
      <c r="O46" s="14">
        <f>WEEKDAY(Таблица3[[#This Row],[Дата заказа]],2)</f>
        <v>4</v>
      </c>
      <c r="P46" s="14">
        <f>WEEKNUM(Таблица3[[#This Row],[Дата заказа]],2)</f>
        <v>52</v>
      </c>
    </row>
    <row r="47" spans="1:16" x14ac:dyDescent="0.35">
      <c r="A47" s="1">
        <v>33</v>
      </c>
      <c r="B47" t="s">
        <v>3280</v>
      </c>
      <c r="C47" t="s">
        <v>3255</v>
      </c>
      <c r="D47" t="s">
        <v>3260</v>
      </c>
      <c r="E47">
        <v>1994</v>
      </c>
      <c r="F47" t="s">
        <v>3233</v>
      </c>
      <c r="G47">
        <v>12</v>
      </c>
      <c r="H47">
        <v>23928</v>
      </c>
      <c r="I47">
        <v>0.03</v>
      </c>
      <c r="J47">
        <v>23210.16</v>
      </c>
      <c r="K47" s="12">
        <v>43507</v>
      </c>
      <c r="L47">
        <f>YEAR(Таблица3[[#This Row],[Дата заказа]])</f>
        <v>2019</v>
      </c>
      <c r="M47">
        <f>MONTH(Таблица3[[#This Row],[Дата заказа]])</f>
        <v>2</v>
      </c>
      <c r="N47">
        <f>DAY(Таблица3[[#This Row],[Дата заказа]])</f>
        <v>11</v>
      </c>
      <c r="O47" s="14">
        <f>WEEKDAY(Таблица3[[#This Row],[Дата заказа]],2)</f>
        <v>1</v>
      </c>
      <c r="P47" s="14">
        <f>WEEKNUM(Таблица3[[#This Row],[Дата заказа]],2)</f>
        <v>7</v>
      </c>
    </row>
    <row r="48" spans="1:16" x14ac:dyDescent="0.35">
      <c r="A48" s="1">
        <v>49</v>
      </c>
      <c r="B48" t="s">
        <v>3230</v>
      </c>
      <c r="C48" t="s">
        <v>3231</v>
      </c>
      <c r="D48" t="s">
        <v>3232</v>
      </c>
      <c r="E48">
        <v>617</v>
      </c>
      <c r="F48" t="s">
        <v>3233</v>
      </c>
      <c r="G48">
        <v>25</v>
      </c>
      <c r="H48">
        <v>15425</v>
      </c>
      <c r="I48">
        <v>0</v>
      </c>
      <c r="J48">
        <v>15425</v>
      </c>
      <c r="K48" s="11">
        <v>43446</v>
      </c>
      <c r="L48">
        <f>YEAR(Таблица3[[#This Row],[Дата заказа]])</f>
        <v>2018</v>
      </c>
      <c r="M48">
        <f>MONTH(Таблица3[[#This Row],[Дата заказа]])</f>
        <v>12</v>
      </c>
      <c r="N48">
        <f>DAY(Таблица3[[#This Row],[Дата заказа]])</f>
        <v>12</v>
      </c>
      <c r="O48" s="14">
        <f>WEEKDAY(Таблица3[[#This Row],[Дата заказа]],2)</f>
        <v>3</v>
      </c>
      <c r="P48" s="14">
        <f>WEEKNUM(Таблица3[[#This Row],[Дата заказа]],2)</f>
        <v>50</v>
      </c>
    </row>
    <row r="49" spans="1:16" x14ac:dyDescent="0.35">
      <c r="A49" s="1">
        <v>21</v>
      </c>
      <c r="B49" t="s">
        <v>3262</v>
      </c>
      <c r="C49" t="s">
        <v>3231</v>
      </c>
      <c r="D49" t="s">
        <v>3263</v>
      </c>
      <c r="E49">
        <v>887</v>
      </c>
      <c r="F49" t="s">
        <v>3233</v>
      </c>
      <c r="G49">
        <v>15</v>
      </c>
      <c r="H49">
        <v>13305</v>
      </c>
      <c r="I49">
        <v>0</v>
      </c>
      <c r="J49">
        <v>13305</v>
      </c>
      <c r="K49" s="12">
        <v>43178</v>
      </c>
      <c r="L49">
        <f>YEAR(Таблица3[[#This Row],[Дата заказа]])</f>
        <v>2018</v>
      </c>
      <c r="M49">
        <f>MONTH(Таблица3[[#This Row],[Дата заказа]])</f>
        <v>3</v>
      </c>
      <c r="N49">
        <f>DAY(Таблица3[[#This Row],[Дата заказа]])</f>
        <v>19</v>
      </c>
      <c r="O49" s="14">
        <f>WEEKDAY(Таблица3[[#This Row],[Дата заказа]],2)</f>
        <v>1</v>
      </c>
      <c r="P49" s="14">
        <f>WEEKNUM(Таблица3[[#This Row],[Дата заказа]],2)</f>
        <v>12</v>
      </c>
    </row>
    <row r="50" spans="1:16" x14ac:dyDescent="0.35">
      <c r="A50" s="1">
        <v>27</v>
      </c>
      <c r="B50" t="s">
        <v>3259</v>
      </c>
      <c r="C50" t="s">
        <v>3255</v>
      </c>
      <c r="D50" t="s">
        <v>3260</v>
      </c>
      <c r="E50">
        <v>1994</v>
      </c>
      <c r="F50" t="s">
        <v>3233</v>
      </c>
      <c r="G50">
        <v>25</v>
      </c>
      <c r="H50">
        <v>49850</v>
      </c>
      <c r="I50">
        <v>0.06</v>
      </c>
      <c r="J50">
        <v>46859</v>
      </c>
      <c r="K50" s="11">
        <v>42636</v>
      </c>
      <c r="L50">
        <f>YEAR(Таблица3[[#This Row],[Дата заказа]])</f>
        <v>2016</v>
      </c>
      <c r="M50">
        <f>MONTH(Таблица3[[#This Row],[Дата заказа]])</f>
        <v>9</v>
      </c>
      <c r="N50">
        <f>DAY(Таблица3[[#This Row],[Дата заказа]])</f>
        <v>23</v>
      </c>
      <c r="O50" s="14">
        <f>WEEKDAY(Таблица3[[#This Row],[Дата заказа]],2)</f>
        <v>5</v>
      </c>
      <c r="P50" s="14">
        <f>WEEKNUM(Таблица3[[#This Row],[Дата заказа]],2)</f>
        <v>39</v>
      </c>
    </row>
    <row r="51" spans="1:16" x14ac:dyDescent="0.35">
      <c r="A51" s="1">
        <v>48</v>
      </c>
      <c r="B51" t="s">
        <v>3247</v>
      </c>
      <c r="C51" t="s">
        <v>3240</v>
      </c>
      <c r="D51" t="s">
        <v>3248</v>
      </c>
      <c r="E51">
        <v>2199</v>
      </c>
      <c r="F51" t="s">
        <v>3229</v>
      </c>
      <c r="G51">
        <v>55</v>
      </c>
      <c r="H51">
        <v>120945</v>
      </c>
      <c r="I51">
        <v>0.15</v>
      </c>
      <c r="J51">
        <v>102803.25</v>
      </c>
      <c r="K51" s="12">
        <v>42876</v>
      </c>
      <c r="L51">
        <f>YEAR(Таблица3[[#This Row],[Дата заказа]])</f>
        <v>2017</v>
      </c>
      <c r="M51">
        <f>MONTH(Таблица3[[#This Row],[Дата заказа]])</f>
        <v>5</v>
      </c>
      <c r="N51">
        <f>DAY(Таблица3[[#This Row],[Дата заказа]])</f>
        <v>21</v>
      </c>
      <c r="O51" s="14">
        <f>WEEKDAY(Таблица3[[#This Row],[Дата заказа]],2)</f>
        <v>7</v>
      </c>
      <c r="P51" s="14">
        <f>WEEKNUM(Таблица3[[#This Row],[Дата заказа]],2)</f>
        <v>21</v>
      </c>
    </row>
    <row r="52" spans="1:16" x14ac:dyDescent="0.35">
      <c r="A52" s="1">
        <v>24</v>
      </c>
      <c r="B52" t="s">
        <v>3234</v>
      </c>
      <c r="C52" t="s">
        <v>3235</v>
      </c>
      <c r="D52" t="s">
        <v>3236</v>
      </c>
      <c r="E52">
        <v>957</v>
      </c>
      <c r="F52" t="s">
        <v>3229</v>
      </c>
      <c r="G52">
        <v>25</v>
      </c>
      <c r="H52">
        <v>23925</v>
      </c>
      <c r="I52">
        <v>0.03</v>
      </c>
      <c r="J52">
        <v>23207.25</v>
      </c>
      <c r="K52" s="11">
        <v>43418</v>
      </c>
      <c r="L52">
        <f>YEAR(Таблица3[[#This Row],[Дата заказа]])</f>
        <v>2018</v>
      </c>
      <c r="M52">
        <f>MONTH(Таблица3[[#This Row],[Дата заказа]])</f>
        <v>11</v>
      </c>
      <c r="N52">
        <f>DAY(Таблица3[[#This Row],[Дата заказа]])</f>
        <v>14</v>
      </c>
      <c r="O52" s="14">
        <f>WEEKDAY(Таблица3[[#This Row],[Дата заказа]],2)</f>
        <v>3</v>
      </c>
      <c r="P52" s="14">
        <f>WEEKNUM(Таблица3[[#This Row],[Дата заказа]],2)</f>
        <v>46</v>
      </c>
    </row>
    <row r="53" spans="1:16" x14ac:dyDescent="0.35">
      <c r="A53" s="1">
        <v>49</v>
      </c>
      <c r="B53" t="s">
        <v>3230</v>
      </c>
      <c r="C53" t="s">
        <v>3231</v>
      </c>
      <c r="D53" t="s">
        <v>3232</v>
      </c>
      <c r="E53">
        <v>617</v>
      </c>
      <c r="F53" t="s">
        <v>3233</v>
      </c>
      <c r="G53">
        <v>25</v>
      </c>
      <c r="H53">
        <v>15425</v>
      </c>
      <c r="I53">
        <v>0</v>
      </c>
      <c r="J53">
        <v>15425</v>
      </c>
      <c r="K53" s="12">
        <v>42526</v>
      </c>
      <c r="L53">
        <f>YEAR(Таблица3[[#This Row],[Дата заказа]])</f>
        <v>2016</v>
      </c>
      <c r="M53">
        <f>MONTH(Таблица3[[#This Row],[Дата заказа]])</f>
        <v>6</v>
      </c>
      <c r="N53">
        <f>DAY(Таблица3[[#This Row],[Дата заказа]])</f>
        <v>5</v>
      </c>
      <c r="O53" s="14">
        <f>WEEKDAY(Таблица3[[#This Row],[Дата заказа]],2)</f>
        <v>7</v>
      </c>
      <c r="P53" s="14">
        <f>WEEKNUM(Таблица3[[#This Row],[Дата заказа]],2)</f>
        <v>23</v>
      </c>
    </row>
    <row r="54" spans="1:16" x14ac:dyDescent="0.35">
      <c r="A54" s="1">
        <v>1</v>
      </c>
      <c r="B54" t="s">
        <v>3239</v>
      </c>
      <c r="C54" t="s">
        <v>3240</v>
      </c>
      <c r="D54" t="s">
        <v>3241</v>
      </c>
      <c r="E54">
        <v>876</v>
      </c>
      <c r="F54" t="s">
        <v>3233</v>
      </c>
      <c r="G54">
        <v>20</v>
      </c>
      <c r="H54">
        <v>17520</v>
      </c>
      <c r="I54">
        <v>0.03</v>
      </c>
      <c r="J54">
        <v>16994.400000000001</v>
      </c>
      <c r="K54" s="11">
        <v>44006</v>
      </c>
      <c r="L54">
        <f>YEAR(Таблица3[[#This Row],[Дата заказа]])</f>
        <v>2020</v>
      </c>
      <c r="M54">
        <f>MONTH(Таблица3[[#This Row],[Дата заказа]])</f>
        <v>6</v>
      </c>
      <c r="N54">
        <f>DAY(Таблица3[[#This Row],[Дата заказа]])</f>
        <v>24</v>
      </c>
      <c r="O54" s="14">
        <f>WEEKDAY(Таблица3[[#This Row],[Дата заказа]],2)</f>
        <v>3</v>
      </c>
      <c r="P54" s="14">
        <f>WEEKNUM(Таблица3[[#This Row],[Дата заказа]],2)</f>
        <v>26</v>
      </c>
    </row>
    <row r="55" spans="1:16" x14ac:dyDescent="0.35">
      <c r="A55" s="1">
        <v>45</v>
      </c>
      <c r="B55" t="s">
        <v>3287</v>
      </c>
      <c r="C55" t="s">
        <v>3243</v>
      </c>
      <c r="D55" t="s">
        <v>3244</v>
      </c>
      <c r="E55">
        <v>759</v>
      </c>
      <c r="F55" t="s">
        <v>3233</v>
      </c>
      <c r="G55">
        <v>14</v>
      </c>
      <c r="H55">
        <v>10626</v>
      </c>
      <c r="I55">
        <v>0</v>
      </c>
      <c r="J55">
        <v>10626</v>
      </c>
      <c r="K55" s="12">
        <v>44007</v>
      </c>
      <c r="L55">
        <f>YEAR(Таблица3[[#This Row],[Дата заказа]])</f>
        <v>2020</v>
      </c>
      <c r="M55">
        <f>MONTH(Таблица3[[#This Row],[Дата заказа]])</f>
        <v>6</v>
      </c>
      <c r="N55">
        <f>DAY(Таблица3[[#This Row],[Дата заказа]])</f>
        <v>25</v>
      </c>
      <c r="O55" s="14">
        <f>WEEKDAY(Таблица3[[#This Row],[Дата заказа]],2)</f>
        <v>4</v>
      </c>
      <c r="P55" s="14">
        <f>WEEKNUM(Таблица3[[#This Row],[Дата заказа]],2)</f>
        <v>26</v>
      </c>
    </row>
    <row r="56" spans="1:16" x14ac:dyDescent="0.35">
      <c r="A56" s="1">
        <v>1</v>
      </c>
      <c r="B56" t="s">
        <v>3239</v>
      </c>
      <c r="C56" t="s">
        <v>3240</v>
      </c>
      <c r="D56" t="s">
        <v>3241</v>
      </c>
      <c r="E56">
        <v>876</v>
      </c>
      <c r="F56" t="s">
        <v>3233</v>
      </c>
      <c r="G56">
        <v>20</v>
      </c>
      <c r="H56">
        <v>17520</v>
      </c>
      <c r="I56">
        <v>0.03</v>
      </c>
      <c r="J56">
        <v>16994.400000000001</v>
      </c>
      <c r="K56" s="11">
        <v>42473</v>
      </c>
      <c r="L56">
        <f>YEAR(Таблица3[[#This Row],[Дата заказа]])</f>
        <v>2016</v>
      </c>
      <c r="M56">
        <f>MONTH(Таблица3[[#This Row],[Дата заказа]])</f>
        <v>4</v>
      </c>
      <c r="N56">
        <f>DAY(Таблица3[[#This Row],[Дата заказа]])</f>
        <v>13</v>
      </c>
      <c r="O56" s="14">
        <f>WEEKDAY(Таблица3[[#This Row],[Дата заказа]],2)</f>
        <v>3</v>
      </c>
      <c r="P56" s="14">
        <f>WEEKNUM(Таблица3[[#This Row],[Дата заказа]],2)</f>
        <v>16</v>
      </c>
    </row>
    <row r="57" spans="1:16" x14ac:dyDescent="0.35">
      <c r="A57" s="1">
        <v>52</v>
      </c>
      <c r="B57" t="s">
        <v>3277</v>
      </c>
      <c r="C57" t="s">
        <v>3243</v>
      </c>
      <c r="D57" t="s">
        <v>3278</v>
      </c>
      <c r="E57">
        <v>1182</v>
      </c>
      <c r="F57" t="s">
        <v>3229</v>
      </c>
      <c r="G57">
        <v>17</v>
      </c>
      <c r="H57">
        <v>20094</v>
      </c>
      <c r="I57">
        <v>0.03</v>
      </c>
      <c r="J57">
        <v>19491.18</v>
      </c>
      <c r="K57" s="12">
        <v>44172</v>
      </c>
      <c r="L57">
        <f>YEAR(Таблица3[[#This Row],[Дата заказа]])</f>
        <v>2020</v>
      </c>
      <c r="M57">
        <f>MONTH(Таблица3[[#This Row],[Дата заказа]])</f>
        <v>12</v>
      </c>
      <c r="N57">
        <f>DAY(Таблица3[[#This Row],[Дата заказа]])</f>
        <v>7</v>
      </c>
      <c r="O57" s="14">
        <f>WEEKDAY(Таблица3[[#This Row],[Дата заказа]],2)</f>
        <v>1</v>
      </c>
      <c r="P57" s="14">
        <f>WEEKNUM(Таблица3[[#This Row],[Дата заказа]],2)</f>
        <v>50</v>
      </c>
    </row>
    <row r="58" spans="1:16" x14ac:dyDescent="0.35">
      <c r="A58" s="1">
        <v>42</v>
      </c>
      <c r="B58" t="s">
        <v>3288</v>
      </c>
      <c r="C58" t="s">
        <v>3240</v>
      </c>
      <c r="D58" t="s">
        <v>3289</v>
      </c>
      <c r="E58">
        <v>800</v>
      </c>
      <c r="F58" t="s">
        <v>3229</v>
      </c>
      <c r="G58">
        <v>25</v>
      </c>
      <c r="H58">
        <v>20000</v>
      </c>
      <c r="I58">
        <v>0.03</v>
      </c>
      <c r="J58">
        <v>19400</v>
      </c>
      <c r="K58" s="11">
        <v>42917</v>
      </c>
      <c r="L58">
        <f>YEAR(Таблица3[[#This Row],[Дата заказа]])</f>
        <v>2017</v>
      </c>
      <c r="M58">
        <f>MONTH(Таблица3[[#This Row],[Дата заказа]])</f>
        <v>7</v>
      </c>
      <c r="N58">
        <f>DAY(Таблица3[[#This Row],[Дата заказа]])</f>
        <v>1</v>
      </c>
      <c r="O58" s="14">
        <f>WEEKDAY(Таблица3[[#This Row],[Дата заказа]],2)</f>
        <v>6</v>
      </c>
      <c r="P58" s="14">
        <f>WEEKNUM(Таблица3[[#This Row],[Дата заказа]],2)</f>
        <v>27</v>
      </c>
    </row>
    <row r="59" spans="1:16" x14ac:dyDescent="0.35">
      <c r="A59" s="1">
        <v>44</v>
      </c>
      <c r="B59" t="s">
        <v>3264</v>
      </c>
      <c r="C59" t="s">
        <v>3250</v>
      </c>
      <c r="D59" t="s">
        <v>3265</v>
      </c>
      <c r="E59">
        <v>1386</v>
      </c>
      <c r="F59" t="s">
        <v>3229</v>
      </c>
      <c r="G59">
        <v>20</v>
      </c>
      <c r="H59">
        <v>27720</v>
      </c>
      <c r="I59">
        <v>0.03</v>
      </c>
      <c r="J59">
        <v>26888.400000000001</v>
      </c>
      <c r="K59" s="12">
        <v>42529</v>
      </c>
      <c r="L59">
        <f>YEAR(Таблица3[[#This Row],[Дата заказа]])</f>
        <v>2016</v>
      </c>
      <c r="M59">
        <f>MONTH(Таблица3[[#This Row],[Дата заказа]])</f>
        <v>6</v>
      </c>
      <c r="N59">
        <f>DAY(Таблица3[[#This Row],[Дата заказа]])</f>
        <v>8</v>
      </c>
      <c r="O59" s="14">
        <f>WEEKDAY(Таблица3[[#This Row],[Дата заказа]],2)</f>
        <v>3</v>
      </c>
      <c r="P59" s="14">
        <f>WEEKNUM(Таблица3[[#This Row],[Дата заказа]],2)</f>
        <v>24</v>
      </c>
    </row>
    <row r="60" spans="1:16" x14ac:dyDescent="0.35">
      <c r="A60" s="1">
        <v>22</v>
      </c>
      <c r="B60" t="s">
        <v>3237</v>
      </c>
      <c r="C60" t="s">
        <v>3238</v>
      </c>
      <c r="D60" t="s">
        <v>3238</v>
      </c>
      <c r="E60">
        <v>4889</v>
      </c>
      <c r="F60" t="s">
        <v>3233</v>
      </c>
      <c r="G60">
        <v>18</v>
      </c>
      <c r="H60">
        <v>88002</v>
      </c>
      <c r="I60">
        <v>0.12</v>
      </c>
      <c r="J60">
        <v>77441.759999999995</v>
      </c>
      <c r="K60" s="11">
        <v>43116</v>
      </c>
      <c r="L60">
        <f>YEAR(Таблица3[[#This Row],[Дата заказа]])</f>
        <v>2018</v>
      </c>
      <c r="M60">
        <f>MONTH(Таблица3[[#This Row],[Дата заказа]])</f>
        <v>1</v>
      </c>
      <c r="N60">
        <f>DAY(Таблица3[[#This Row],[Дата заказа]])</f>
        <v>16</v>
      </c>
      <c r="O60" s="14">
        <f>WEEKDAY(Таблица3[[#This Row],[Дата заказа]],2)</f>
        <v>2</v>
      </c>
      <c r="P60" s="14">
        <f>WEEKNUM(Таблица3[[#This Row],[Дата заказа]],2)</f>
        <v>3</v>
      </c>
    </row>
    <row r="61" spans="1:16" x14ac:dyDescent="0.35">
      <c r="A61" s="1">
        <v>2</v>
      </c>
      <c r="B61" t="s">
        <v>3257</v>
      </c>
      <c r="C61" t="s">
        <v>3243</v>
      </c>
      <c r="D61" t="s">
        <v>3258</v>
      </c>
      <c r="E61">
        <v>1178</v>
      </c>
      <c r="F61" t="s">
        <v>3233</v>
      </c>
      <c r="G61">
        <v>10</v>
      </c>
      <c r="H61">
        <v>11780</v>
      </c>
      <c r="I61">
        <v>0</v>
      </c>
      <c r="J61">
        <v>11780</v>
      </c>
      <c r="K61" s="12">
        <v>43454</v>
      </c>
      <c r="L61">
        <f>YEAR(Таблица3[[#This Row],[Дата заказа]])</f>
        <v>2018</v>
      </c>
      <c r="M61">
        <f>MONTH(Таблица3[[#This Row],[Дата заказа]])</f>
        <v>12</v>
      </c>
      <c r="N61">
        <f>DAY(Таблица3[[#This Row],[Дата заказа]])</f>
        <v>20</v>
      </c>
      <c r="O61" s="14">
        <f>WEEKDAY(Таблица3[[#This Row],[Дата заказа]],2)</f>
        <v>4</v>
      </c>
      <c r="P61" s="14">
        <f>WEEKNUM(Таблица3[[#This Row],[Дата заказа]],2)</f>
        <v>51</v>
      </c>
    </row>
    <row r="62" spans="1:16" x14ac:dyDescent="0.35">
      <c r="A62" s="1">
        <v>40</v>
      </c>
      <c r="B62" t="s">
        <v>3249</v>
      </c>
      <c r="C62" t="s">
        <v>3250</v>
      </c>
      <c r="D62" t="s">
        <v>3251</v>
      </c>
      <c r="E62">
        <v>847</v>
      </c>
      <c r="F62" t="s">
        <v>3229</v>
      </c>
      <c r="G62">
        <v>15</v>
      </c>
      <c r="H62">
        <v>12705</v>
      </c>
      <c r="I62">
        <v>0</v>
      </c>
      <c r="J62">
        <v>12705</v>
      </c>
      <c r="K62" s="11">
        <v>43144</v>
      </c>
      <c r="L62">
        <f>YEAR(Таблица3[[#This Row],[Дата заказа]])</f>
        <v>2018</v>
      </c>
      <c r="M62">
        <f>MONTH(Таблица3[[#This Row],[Дата заказа]])</f>
        <v>2</v>
      </c>
      <c r="N62">
        <f>DAY(Таблица3[[#This Row],[Дата заказа]])</f>
        <v>13</v>
      </c>
      <c r="O62" s="14">
        <f>WEEKDAY(Таблица3[[#This Row],[Дата заказа]],2)</f>
        <v>2</v>
      </c>
      <c r="P62" s="14">
        <f>WEEKNUM(Таблица3[[#This Row],[Дата заказа]],2)</f>
        <v>7</v>
      </c>
    </row>
    <row r="63" spans="1:16" x14ac:dyDescent="0.35">
      <c r="A63" s="1">
        <v>39</v>
      </c>
      <c r="B63" t="s">
        <v>3268</v>
      </c>
      <c r="C63" t="s">
        <v>3240</v>
      </c>
      <c r="D63" t="s">
        <v>3269</v>
      </c>
      <c r="E63">
        <v>1923</v>
      </c>
      <c r="F63" t="s">
        <v>3229</v>
      </c>
      <c r="G63">
        <v>25</v>
      </c>
      <c r="H63">
        <v>48075</v>
      </c>
      <c r="I63">
        <v>0.06</v>
      </c>
      <c r="J63">
        <v>45190.5</v>
      </c>
      <c r="K63" s="12">
        <v>43031</v>
      </c>
      <c r="L63">
        <f>YEAR(Таблица3[[#This Row],[Дата заказа]])</f>
        <v>2017</v>
      </c>
      <c r="M63">
        <f>MONTH(Таблица3[[#This Row],[Дата заказа]])</f>
        <v>10</v>
      </c>
      <c r="N63">
        <f>DAY(Таблица3[[#This Row],[Дата заказа]])</f>
        <v>23</v>
      </c>
      <c r="O63" s="14">
        <f>WEEKDAY(Таблица3[[#This Row],[Дата заказа]],2)</f>
        <v>1</v>
      </c>
      <c r="P63" s="14">
        <f>WEEKNUM(Таблица3[[#This Row],[Дата заказа]],2)</f>
        <v>44</v>
      </c>
    </row>
    <row r="64" spans="1:16" x14ac:dyDescent="0.35">
      <c r="A64" s="1">
        <v>29</v>
      </c>
      <c r="B64" t="s">
        <v>3274</v>
      </c>
      <c r="C64" t="s">
        <v>3275</v>
      </c>
      <c r="D64" t="s">
        <v>3276</v>
      </c>
      <c r="E64">
        <v>843</v>
      </c>
      <c r="F64" t="s">
        <v>3233</v>
      </c>
      <c r="G64">
        <v>10</v>
      </c>
      <c r="H64">
        <v>8430</v>
      </c>
      <c r="I64">
        <v>0</v>
      </c>
      <c r="J64">
        <v>8430</v>
      </c>
      <c r="K64" s="11">
        <v>42064</v>
      </c>
      <c r="L64">
        <f>YEAR(Таблица3[[#This Row],[Дата заказа]])</f>
        <v>2015</v>
      </c>
      <c r="M64">
        <f>MONTH(Таблица3[[#This Row],[Дата заказа]])</f>
        <v>3</v>
      </c>
      <c r="N64">
        <f>DAY(Таблица3[[#This Row],[Дата заказа]])</f>
        <v>1</v>
      </c>
      <c r="O64" s="14">
        <f>WEEKDAY(Таблица3[[#This Row],[Дата заказа]],2)</f>
        <v>7</v>
      </c>
      <c r="P64" s="14">
        <f>WEEKNUM(Таблица3[[#This Row],[Дата заказа]],2)</f>
        <v>9</v>
      </c>
    </row>
    <row r="65" spans="1:16" x14ac:dyDescent="0.35">
      <c r="A65" s="1">
        <v>56</v>
      </c>
      <c r="B65" t="s">
        <v>3288</v>
      </c>
      <c r="C65" t="s">
        <v>3240</v>
      </c>
      <c r="D65" t="s">
        <v>3289</v>
      </c>
      <c r="E65">
        <v>800</v>
      </c>
      <c r="F65" t="s">
        <v>3229</v>
      </c>
      <c r="G65">
        <v>40</v>
      </c>
      <c r="H65">
        <v>32000</v>
      </c>
      <c r="I65">
        <v>0.03</v>
      </c>
      <c r="J65">
        <v>31040</v>
      </c>
      <c r="K65" s="12">
        <v>44054</v>
      </c>
      <c r="L65">
        <f>YEAR(Таблица3[[#This Row],[Дата заказа]])</f>
        <v>2020</v>
      </c>
      <c r="M65">
        <f>MONTH(Таблица3[[#This Row],[Дата заказа]])</f>
        <v>8</v>
      </c>
      <c r="N65">
        <f>DAY(Таблица3[[#This Row],[Дата заказа]])</f>
        <v>11</v>
      </c>
      <c r="O65" s="14">
        <f>WEEKDAY(Таблица3[[#This Row],[Дата заказа]],2)</f>
        <v>2</v>
      </c>
      <c r="P65" s="14">
        <f>WEEKNUM(Таблица3[[#This Row],[Дата заказа]],2)</f>
        <v>33</v>
      </c>
    </row>
    <row r="66" spans="1:16" x14ac:dyDescent="0.35">
      <c r="A66" s="1">
        <v>47</v>
      </c>
      <c r="B66" t="s">
        <v>3280</v>
      </c>
      <c r="C66" t="s">
        <v>3255</v>
      </c>
      <c r="D66" t="s">
        <v>3260</v>
      </c>
      <c r="E66">
        <v>1994</v>
      </c>
      <c r="F66" t="s">
        <v>3233</v>
      </c>
      <c r="G66">
        <v>12</v>
      </c>
      <c r="H66">
        <v>23928</v>
      </c>
      <c r="I66">
        <v>0.03</v>
      </c>
      <c r="J66">
        <v>23210.16</v>
      </c>
      <c r="K66" s="11">
        <v>42070</v>
      </c>
      <c r="L66">
        <f>YEAR(Таблица3[[#This Row],[Дата заказа]])</f>
        <v>2015</v>
      </c>
      <c r="M66">
        <f>MONTH(Таблица3[[#This Row],[Дата заказа]])</f>
        <v>3</v>
      </c>
      <c r="N66">
        <f>DAY(Таблица3[[#This Row],[Дата заказа]])</f>
        <v>7</v>
      </c>
      <c r="O66" s="14">
        <f>WEEKDAY(Таблица3[[#This Row],[Дата заказа]],2)</f>
        <v>6</v>
      </c>
      <c r="P66" s="14">
        <f>WEEKNUM(Таблица3[[#This Row],[Дата заказа]],2)</f>
        <v>10</v>
      </c>
    </row>
    <row r="67" spans="1:16" x14ac:dyDescent="0.35">
      <c r="A67" s="1">
        <v>13</v>
      </c>
      <c r="B67" t="s">
        <v>3287</v>
      </c>
      <c r="C67" t="s">
        <v>3243</v>
      </c>
      <c r="D67" t="s">
        <v>3244</v>
      </c>
      <c r="E67">
        <v>759</v>
      </c>
      <c r="F67" t="s">
        <v>3233</v>
      </c>
      <c r="G67">
        <v>14</v>
      </c>
      <c r="H67">
        <v>10626</v>
      </c>
      <c r="I67">
        <v>0</v>
      </c>
      <c r="J67">
        <v>10626</v>
      </c>
      <c r="K67" s="12">
        <v>42870</v>
      </c>
      <c r="L67">
        <f>YEAR(Таблица3[[#This Row],[Дата заказа]])</f>
        <v>2017</v>
      </c>
      <c r="M67">
        <f>MONTH(Таблица3[[#This Row],[Дата заказа]])</f>
        <v>5</v>
      </c>
      <c r="N67">
        <f>DAY(Таблица3[[#This Row],[Дата заказа]])</f>
        <v>15</v>
      </c>
      <c r="O67" s="14">
        <f>WEEKDAY(Таблица3[[#This Row],[Дата заказа]],2)</f>
        <v>1</v>
      </c>
      <c r="P67" s="14">
        <f>WEEKNUM(Таблица3[[#This Row],[Дата заказа]],2)</f>
        <v>21</v>
      </c>
    </row>
    <row r="68" spans="1:16" x14ac:dyDescent="0.35">
      <c r="A68" s="1">
        <v>35</v>
      </c>
      <c r="B68" t="s">
        <v>3230</v>
      </c>
      <c r="C68" t="s">
        <v>3231</v>
      </c>
      <c r="D68" t="s">
        <v>3232</v>
      </c>
      <c r="E68">
        <v>617</v>
      </c>
      <c r="F68" t="s">
        <v>3233</v>
      </c>
      <c r="G68">
        <v>10</v>
      </c>
      <c r="H68">
        <v>6170</v>
      </c>
      <c r="I68">
        <v>0</v>
      </c>
      <c r="J68">
        <v>6170</v>
      </c>
      <c r="K68" s="11">
        <v>43751</v>
      </c>
      <c r="L68">
        <f>YEAR(Таблица3[[#This Row],[Дата заказа]])</f>
        <v>2019</v>
      </c>
      <c r="M68">
        <f>MONTH(Таблица3[[#This Row],[Дата заказа]])</f>
        <v>10</v>
      </c>
      <c r="N68">
        <f>DAY(Таблица3[[#This Row],[Дата заказа]])</f>
        <v>13</v>
      </c>
      <c r="O68" s="14">
        <f>WEEKDAY(Таблица3[[#This Row],[Дата заказа]],2)</f>
        <v>7</v>
      </c>
      <c r="P68" s="14">
        <f>WEEKNUM(Таблица3[[#This Row],[Дата заказа]],2)</f>
        <v>41</v>
      </c>
    </row>
    <row r="69" spans="1:16" x14ac:dyDescent="0.35">
      <c r="A69" s="1">
        <v>45</v>
      </c>
      <c r="B69" t="s">
        <v>3287</v>
      </c>
      <c r="C69" t="s">
        <v>3243</v>
      </c>
      <c r="D69" t="s">
        <v>3244</v>
      </c>
      <c r="E69">
        <v>759</v>
      </c>
      <c r="F69" t="s">
        <v>3233</v>
      </c>
      <c r="G69">
        <v>14</v>
      </c>
      <c r="H69">
        <v>10626</v>
      </c>
      <c r="I69">
        <v>0</v>
      </c>
      <c r="J69">
        <v>10626</v>
      </c>
      <c r="K69" s="12">
        <v>43590</v>
      </c>
      <c r="L69">
        <f>YEAR(Таблица3[[#This Row],[Дата заказа]])</f>
        <v>2019</v>
      </c>
      <c r="M69">
        <f>MONTH(Таблица3[[#This Row],[Дата заказа]])</f>
        <v>5</v>
      </c>
      <c r="N69">
        <f>DAY(Таблица3[[#This Row],[Дата заказа]])</f>
        <v>5</v>
      </c>
      <c r="O69" s="14">
        <f>WEEKDAY(Таблица3[[#This Row],[Дата заказа]],2)</f>
        <v>7</v>
      </c>
      <c r="P69" s="14">
        <f>WEEKNUM(Таблица3[[#This Row],[Дата заказа]],2)</f>
        <v>18</v>
      </c>
    </row>
    <row r="70" spans="1:16" x14ac:dyDescent="0.35">
      <c r="A70" s="1">
        <v>37</v>
      </c>
      <c r="B70" t="s">
        <v>3270</v>
      </c>
      <c r="C70" t="s">
        <v>3271</v>
      </c>
      <c r="D70" t="s">
        <v>3272</v>
      </c>
      <c r="E70">
        <v>2211</v>
      </c>
      <c r="F70" t="s">
        <v>3233</v>
      </c>
      <c r="G70">
        <v>25</v>
      </c>
      <c r="H70">
        <v>55275</v>
      </c>
      <c r="I70">
        <v>0.09</v>
      </c>
      <c r="J70">
        <v>50300.25</v>
      </c>
      <c r="K70" s="11">
        <v>43776</v>
      </c>
      <c r="L70">
        <f>YEAR(Таблица3[[#This Row],[Дата заказа]])</f>
        <v>2019</v>
      </c>
      <c r="M70">
        <f>MONTH(Таблица3[[#This Row],[Дата заказа]])</f>
        <v>11</v>
      </c>
      <c r="N70">
        <f>DAY(Таблица3[[#This Row],[Дата заказа]])</f>
        <v>7</v>
      </c>
      <c r="O70" s="14">
        <f>WEEKDAY(Таблица3[[#This Row],[Дата заказа]],2)</f>
        <v>4</v>
      </c>
      <c r="P70" s="14">
        <f>WEEKNUM(Таблица3[[#This Row],[Дата заказа]],2)</f>
        <v>45</v>
      </c>
    </row>
    <row r="71" spans="1:16" x14ac:dyDescent="0.35">
      <c r="A71" s="1">
        <v>1</v>
      </c>
      <c r="B71" t="s">
        <v>3239</v>
      </c>
      <c r="C71" t="s">
        <v>3240</v>
      </c>
      <c r="D71" t="s">
        <v>3241</v>
      </c>
      <c r="E71">
        <v>876</v>
      </c>
      <c r="F71" t="s">
        <v>3233</v>
      </c>
      <c r="G71">
        <v>20</v>
      </c>
      <c r="H71">
        <v>17520</v>
      </c>
      <c r="I71">
        <v>0.03</v>
      </c>
      <c r="J71">
        <v>16994.400000000001</v>
      </c>
      <c r="K71" s="12">
        <v>42230</v>
      </c>
      <c r="L71">
        <f>YEAR(Таблица3[[#This Row],[Дата заказа]])</f>
        <v>2015</v>
      </c>
      <c r="M71">
        <f>MONTH(Таблица3[[#This Row],[Дата заказа]])</f>
        <v>8</v>
      </c>
      <c r="N71">
        <f>DAY(Таблица3[[#This Row],[Дата заказа]])</f>
        <v>14</v>
      </c>
      <c r="O71" s="14">
        <f>WEEKDAY(Таблица3[[#This Row],[Дата заказа]],2)</f>
        <v>5</v>
      </c>
      <c r="P71" s="14">
        <f>WEEKNUM(Таблица3[[#This Row],[Дата заказа]],2)</f>
        <v>33</v>
      </c>
    </row>
    <row r="72" spans="1:16" x14ac:dyDescent="0.35">
      <c r="A72" s="1">
        <v>54</v>
      </c>
      <c r="B72" t="s">
        <v>3249</v>
      </c>
      <c r="C72" t="s">
        <v>3250</v>
      </c>
      <c r="D72" t="s">
        <v>3251</v>
      </c>
      <c r="E72">
        <v>847</v>
      </c>
      <c r="F72" t="s">
        <v>3229</v>
      </c>
      <c r="G72">
        <v>15</v>
      </c>
      <c r="H72">
        <v>12705</v>
      </c>
      <c r="I72">
        <v>0</v>
      </c>
      <c r="J72">
        <v>12705</v>
      </c>
      <c r="K72" s="11">
        <v>42392</v>
      </c>
      <c r="L72">
        <f>YEAR(Таблица3[[#This Row],[Дата заказа]])</f>
        <v>2016</v>
      </c>
      <c r="M72">
        <f>MONTH(Таблица3[[#This Row],[Дата заказа]])</f>
        <v>1</v>
      </c>
      <c r="N72">
        <f>DAY(Таблица3[[#This Row],[Дата заказа]])</f>
        <v>23</v>
      </c>
      <c r="O72" s="14">
        <f>WEEKDAY(Таблица3[[#This Row],[Дата заказа]],2)</f>
        <v>6</v>
      </c>
      <c r="P72" s="14">
        <f>WEEKNUM(Таблица3[[#This Row],[Дата заказа]],2)</f>
        <v>4</v>
      </c>
    </row>
    <row r="73" spans="1:16" x14ac:dyDescent="0.35">
      <c r="A73" s="1">
        <v>13</v>
      </c>
      <c r="B73" t="s">
        <v>3287</v>
      </c>
      <c r="C73" t="s">
        <v>3243</v>
      </c>
      <c r="D73" t="s">
        <v>3244</v>
      </c>
      <c r="E73">
        <v>759</v>
      </c>
      <c r="F73" t="s">
        <v>3233</v>
      </c>
      <c r="G73">
        <v>14</v>
      </c>
      <c r="H73">
        <v>10626</v>
      </c>
      <c r="I73">
        <v>0</v>
      </c>
      <c r="J73">
        <v>10626</v>
      </c>
      <c r="K73" s="12">
        <v>43402</v>
      </c>
      <c r="L73">
        <f>YEAR(Таблица3[[#This Row],[Дата заказа]])</f>
        <v>2018</v>
      </c>
      <c r="M73">
        <f>MONTH(Таблица3[[#This Row],[Дата заказа]])</f>
        <v>10</v>
      </c>
      <c r="N73">
        <f>DAY(Таблица3[[#This Row],[Дата заказа]])</f>
        <v>29</v>
      </c>
      <c r="O73" s="14">
        <f>WEEKDAY(Таблица3[[#This Row],[Дата заказа]],2)</f>
        <v>1</v>
      </c>
      <c r="P73" s="14">
        <f>WEEKNUM(Таблица3[[#This Row],[Дата заказа]],2)</f>
        <v>44</v>
      </c>
    </row>
    <row r="74" spans="1:16" x14ac:dyDescent="0.35">
      <c r="A74" s="1">
        <v>31</v>
      </c>
      <c r="B74" t="s">
        <v>3290</v>
      </c>
      <c r="C74" t="s">
        <v>3231</v>
      </c>
      <c r="D74" t="s">
        <v>3291</v>
      </c>
      <c r="E74">
        <v>1228</v>
      </c>
      <c r="F74" t="s">
        <v>3229</v>
      </c>
      <c r="G74">
        <v>45</v>
      </c>
      <c r="H74">
        <v>55260</v>
      </c>
      <c r="I74">
        <v>0.09</v>
      </c>
      <c r="J74">
        <v>50286.6</v>
      </c>
      <c r="K74" s="11">
        <v>43228</v>
      </c>
      <c r="L74">
        <f>YEAR(Таблица3[[#This Row],[Дата заказа]])</f>
        <v>2018</v>
      </c>
      <c r="M74">
        <f>MONTH(Таблица3[[#This Row],[Дата заказа]])</f>
        <v>5</v>
      </c>
      <c r="N74">
        <f>DAY(Таблица3[[#This Row],[Дата заказа]])</f>
        <v>8</v>
      </c>
      <c r="O74" s="14">
        <f>WEEKDAY(Таблица3[[#This Row],[Дата заказа]],2)</f>
        <v>2</v>
      </c>
      <c r="P74" s="14">
        <f>WEEKNUM(Таблица3[[#This Row],[Дата заказа]],2)</f>
        <v>19</v>
      </c>
    </row>
    <row r="75" spans="1:16" x14ac:dyDescent="0.35">
      <c r="A75" s="1">
        <v>35</v>
      </c>
      <c r="B75" t="s">
        <v>3230</v>
      </c>
      <c r="C75" t="s">
        <v>3231</v>
      </c>
      <c r="D75" t="s">
        <v>3232</v>
      </c>
      <c r="E75">
        <v>617</v>
      </c>
      <c r="F75" t="s">
        <v>3233</v>
      </c>
      <c r="G75">
        <v>10</v>
      </c>
      <c r="H75">
        <v>6170</v>
      </c>
      <c r="I75">
        <v>0</v>
      </c>
      <c r="J75">
        <v>6170</v>
      </c>
      <c r="K75" s="12">
        <v>43708</v>
      </c>
      <c r="L75">
        <f>YEAR(Таблица3[[#This Row],[Дата заказа]])</f>
        <v>2019</v>
      </c>
      <c r="M75">
        <f>MONTH(Таблица3[[#This Row],[Дата заказа]])</f>
        <v>8</v>
      </c>
      <c r="N75">
        <f>DAY(Таблица3[[#This Row],[Дата заказа]])</f>
        <v>31</v>
      </c>
      <c r="O75" s="14">
        <f>WEEKDAY(Таблица3[[#This Row],[Дата заказа]],2)</f>
        <v>6</v>
      </c>
      <c r="P75" s="14">
        <f>WEEKNUM(Таблица3[[#This Row],[Дата заказа]],2)</f>
        <v>35</v>
      </c>
    </row>
    <row r="76" spans="1:16" x14ac:dyDescent="0.35">
      <c r="A76" s="1">
        <v>40</v>
      </c>
      <c r="B76" t="s">
        <v>3249</v>
      </c>
      <c r="C76" t="s">
        <v>3250</v>
      </c>
      <c r="D76" t="s">
        <v>3251</v>
      </c>
      <c r="E76">
        <v>847</v>
      </c>
      <c r="F76" t="s">
        <v>3229</v>
      </c>
      <c r="G76">
        <v>15</v>
      </c>
      <c r="H76">
        <v>12705</v>
      </c>
      <c r="I76">
        <v>0</v>
      </c>
      <c r="J76">
        <v>12705</v>
      </c>
      <c r="K76" s="11">
        <v>43118</v>
      </c>
      <c r="L76">
        <f>YEAR(Таблица3[[#This Row],[Дата заказа]])</f>
        <v>2018</v>
      </c>
      <c r="M76">
        <f>MONTH(Таблица3[[#This Row],[Дата заказа]])</f>
        <v>1</v>
      </c>
      <c r="N76">
        <f>DAY(Таблица3[[#This Row],[Дата заказа]])</f>
        <v>18</v>
      </c>
      <c r="O76" s="14">
        <f>WEEKDAY(Таблица3[[#This Row],[Дата заказа]],2)</f>
        <v>4</v>
      </c>
      <c r="P76" s="14">
        <f>WEEKNUM(Таблица3[[#This Row],[Дата заказа]],2)</f>
        <v>3</v>
      </c>
    </row>
    <row r="77" spans="1:16" x14ac:dyDescent="0.35">
      <c r="A77" s="1">
        <v>42</v>
      </c>
      <c r="B77" t="s">
        <v>3288</v>
      </c>
      <c r="C77" t="s">
        <v>3240</v>
      </c>
      <c r="D77" t="s">
        <v>3289</v>
      </c>
      <c r="E77">
        <v>800</v>
      </c>
      <c r="F77" t="s">
        <v>3229</v>
      </c>
      <c r="G77">
        <v>25</v>
      </c>
      <c r="H77">
        <v>20000</v>
      </c>
      <c r="I77">
        <v>0.03</v>
      </c>
      <c r="J77">
        <v>19400</v>
      </c>
      <c r="K77" s="12">
        <v>42714</v>
      </c>
      <c r="L77">
        <f>YEAR(Таблица3[[#This Row],[Дата заказа]])</f>
        <v>2016</v>
      </c>
      <c r="M77">
        <f>MONTH(Таблица3[[#This Row],[Дата заказа]])</f>
        <v>12</v>
      </c>
      <c r="N77">
        <f>DAY(Таблица3[[#This Row],[Дата заказа]])</f>
        <v>10</v>
      </c>
      <c r="O77" s="14">
        <f>WEEKDAY(Таблица3[[#This Row],[Дата заказа]],2)</f>
        <v>6</v>
      </c>
      <c r="P77" s="14">
        <f>WEEKNUM(Таблица3[[#This Row],[Дата заказа]],2)</f>
        <v>50</v>
      </c>
    </row>
    <row r="78" spans="1:16" x14ac:dyDescent="0.35">
      <c r="A78" s="1">
        <v>24</v>
      </c>
      <c r="B78" t="s">
        <v>3234</v>
      </c>
      <c r="C78" t="s">
        <v>3235</v>
      </c>
      <c r="D78" t="s">
        <v>3236</v>
      </c>
      <c r="E78">
        <v>957</v>
      </c>
      <c r="F78" t="s">
        <v>3229</v>
      </c>
      <c r="G78">
        <v>25</v>
      </c>
      <c r="H78">
        <v>23925</v>
      </c>
      <c r="I78">
        <v>0.03</v>
      </c>
      <c r="J78">
        <v>23207.25</v>
      </c>
      <c r="K78" s="11">
        <v>42645</v>
      </c>
      <c r="L78">
        <f>YEAR(Таблица3[[#This Row],[Дата заказа]])</f>
        <v>2016</v>
      </c>
      <c r="M78">
        <f>MONTH(Таблица3[[#This Row],[Дата заказа]])</f>
        <v>10</v>
      </c>
      <c r="N78">
        <f>DAY(Таблица3[[#This Row],[Дата заказа]])</f>
        <v>2</v>
      </c>
      <c r="O78" s="14">
        <f>WEEKDAY(Таблица3[[#This Row],[Дата заказа]],2)</f>
        <v>7</v>
      </c>
      <c r="P78" s="14">
        <f>WEEKNUM(Таблица3[[#This Row],[Дата заказа]],2)</f>
        <v>40</v>
      </c>
    </row>
    <row r="79" spans="1:16" x14ac:dyDescent="0.35">
      <c r="A79" s="1">
        <v>9</v>
      </c>
      <c r="B79" t="s">
        <v>3273</v>
      </c>
      <c r="C79" t="s">
        <v>3271</v>
      </c>
      <c r="D79" t="s">
        <v>3271</v>
      </c>
      <c r="E79">
        <v>699</v>
      </c>
      <c r="F79" t="s">
        <v>3233</v>
      </c>
      <c r="G79">
        <v>10</v>
      </c>
      <c r="H79">
        <v>6990</v>
      </c>
      <c r="I79">
        <v>0</v>
      </c>
      <c r="J79">
        <v>6990</v>
      </c>
      <c r="K79" s="12">
        <v>43845</v>
      </c>
      <c r="L79">
        <f>YEAR(Таблица3[[#This Row],[Дата заказа]])</f>
        <v>2020</v>
      </c>
      <c r="M79">
        <f>MONTH(Таблица3[[#This Row],[Дата заказа]])</f>
        <v>1</v>
      </c>
      <c r="N79">
        <f>DAY(Таблица3[[#This Row],[Дата заказа]])</f>
        <v>15</v>
      </c>
      <c r="O79" s="14">
        <f>WEEKDAY(Таблица3[[#This Row],[Дата заказа]],2)</f>
        <v>3</v>
      </c>
      <c r="P79" s="14">
        <f>WEEKNUM(Таблица3[[#This Row],[Дата заказа]],2)</f>
        <v>3</v>
      </c>
    </row>
    <row r="80" spans="1:16" x14ac:dyDescent="0.35">
      <c r="A80" s="1">
        <v>30</v>
      </c>
      <c r="B80" t="s">
        <v>3292</v>
      </c>
      <c r="C80" t="s">
        <v>3227</v>
      </c>
      <c r="D80" t="s">
        <v>3293</v>
      </c>
      <c r="E80">
        <v>1730</v>
      </c>
      <c r="F80" t="s">
        <v>3229</v>
      </c>
      <c r="G80">
        <v>5</v>
      </c>
      <c r="H80">
        <v>8650</v>
      </c>
      <c r="I80">
        <v>0</v>
      </c>
      <c r="J80">
        <v>8650</v>
      </c>
      <c r="K80" s="11">
        <v>42655</v>
      </c>
      <c r="L80">
        <f>YEAR(Таблица3[[#This Row],[Дата заказа]])</f>
        <v>2016</v>
      </c>
      <c r="M80">
        <f>MONTH(Таблица3[[#This Row],[Дата заказа]])</f>
        <v>10</v>
      </c>
      <c r="N80">
        <f>DAY(Таблица3[[#This Row],[Дата заказа]])</f>
        <v>12</v>
      </c>
      <c r="O80" s="14">
        <f>WEEKDAY(Таблица3[[#This Row],[Дата заказа]],2)</f>
        <v>3</v>
      </c>
      <c r="P80" s="14">
        <f>WEEKNUM(Таблица3[[#This Row],[Дата заказа]],2)</f>
        <v>42</v>
      </c>
    </row>
    <row r="81" spans="1:16" x14ac:dyDescent="0.35">
      <c r="A81" s="1">
        <v>13</v>
      </c>
      <c r="B81" t="s">
        <v>3287</v>
      </c>
      <c r="C81" t="s">
        <v>3243</v>
      </c>
      <c r="D81" t="s">
        <v>3244</v>
      </c>
      <c r="E81">
        <v>759</v>
      </c>
      <c r="F81" t="s">
        <v>3233</v>
      </c>
      <c r="G81">
        <v>14</v>
      </c>
      <c r="H81">
        <v>10626</v>
      </c>
      <c r="I81">
        <v>0</v>
      </c>
      <c r="J81">
        <v>10626</v>
      </c>
      <c r="K81" s="12">
        <v>43613</v>
      </c>
      <c r="L81">
        <f>YEAR(Таблица3[[#This Row],[Дата заказа]])</f>
        <v>2019</v>
      </c>
      <c r="M81">
        <f>MONTH(Таблица3[[#This Row],[Дата заказа]])</f>
        <v>5</v>
      </c>
      <c r="N81">
        <f>DAY(Таблица3[[#This Row],[Дата заказа]])</f>
        <v>28</v>
      </c>
      <c r="O81" s="14">
        <f>WEEKDAY(Таблица3[[#This Row],[Дата заказа]],2)</f>
        <v>2</v>
      </c>
      <c r="P81" s="14">
        <f>WEEKNUM(Таблица3[[#This Row],[Дата заказа]],2)</f>
        <v>22</v>
      </c>
    </row>
    <row r="82" spans="1:16" x14ac:dyDescent="0.35">
      <c r="A82" s="1">
        <v>4</v>
      </c>
      <c r="B82" t="s">
        <v>3270</v>
      </c>
      <c r="C82" t="s">
        <v>3271</v>
      </c>
      <c r="D82" t="s">
        <v>3294</v>
      </c>
      <c r="E82">
        <v>2211</v>
      </c>
      <c r="F82" t="s">
        <v>3233</v>
      </c>
      <c r="G82">
        <v>25</v>
      </c>
      <c r="H82">
        <v>55275</v>
      </c>
      <c r="I82">
        <v>0.09</v>
      </c>
      <c r="J82">
        <v>50300.25</v>
      </c>
      <c r="K82" s="11">
        <v>42169</v>
      </c>
      <c r="L82">
        <f>YEAR(Таблица3[[#This Row],[Дата заказа]])</f>
        <v>2015</v>
      </c>
      <c r="M82">
        <f>MONTH(Таблица3[[#This Row],[Дата заказа]])</f>
        <v>6</v>
      </c>
      <c r="N82">
        <f>DAY(Таблица3[[#This Row],[Дата заказа]])</f>
        <v>14</v>
      </c>
      <c r="O82" s="14">
        <f>WEEKDAY(Таблица3[[#This Row],[Дата заказа]],2)</f>
        <v>7</v>
      </c>
      <c r="P82" s="14">
        <f>WEEKNUM(Таблица3[[#This Row],[Дата заказа]],2)</f>
        <v>24</v>
      </c>
    </row>
    <row r="83" spans="1:16" x14ac:dyDescent="0.35">
      <c r="A83" s="1">
        <v>51</v>
      </c>
      <c r="B83" t="s">
        <v>3270</v>
      </c>
      <c r="C83" t="s">
        <v>3271</v>
      </c>
      <c r="D83" t="s">
        <v>3272</v>
      </c>
      <c r="E83">
        <v>2211</v>
      </c>
      <c r="F83" t="s">
        <v>3233</v>
      </c>
      <c r="G83">
        <v>25</v>
      </c>
      <c r="H83">
        <v>55275</v>
      </c>
      <c r="I83">
        <v>0.09</v>
      </c>
      <c r="J83">
        <v>50300.25</v>
      </c>
      <c r="K83" s="12">
        <v>42786</v>
      </c>
      <c r="L83">
        <f>YEAR(Таблица3[[#This Row],[Дата заказа]])</f>
        <v>2017</v>
      </c>
      <c r="M83">
        <f>MONTH(Таблица3[[#This Row],[Дата заказа]])</f>
        <v>2</v>
      </c>
      <c r="N83">
        <f>DAY(Таблица3[[#This Row],[Дата заказа]])</f>
        <v>20</v>
      </c>
      <c r="O83" s="14">
        <f>WEEKDAY(Таблица3[[#This Row],[Дата заказа]],2)</f>
        <v>1</v>
      </c>
      <c r="P83" s="14">
        <f>WEEKNUM(Таблица3[[#This Row],[Дата заказа]],2)</f>
        <v>9</v>
      </c>
    </row>
    <row r="84" spans="1:16" x14ac:dyDescent="0.35">
      <c r="A84" s="1">
        <v>46</v>
      </c>
      <c r="B84" t="s">
        <v>3279</v>
      </c>
      <c r="C84" t="s">
        <v>3227</v>
      </c>
      <c r="D84" t="s">
        <v>3227</v>
      </c>
      <c r="E84">
        <v>770</v>
      </c>
      <c r="F84" t="s">
        <v>3229</v>
      </c>
      <c r="G84">
        <v>20</v>
      </c>
      <c r="H84">
        <v>15400</v>
      </c>
      <c r="I84">
        <v>0.03</v>
      </c>
      <c r="J84">
        <v>14938</v>
      </c>
      <c r="K84" s="11">
        <v>42657</v>
      </c>
      <c r="L84">
        <f>YEAR(Таблица3[[#This Row],[Дата заказа]])</f>
        <v>2016</v>
      </c>
      <c r="M84">
        <f>MONTH(Таблица3[[#This Row],[Дата заказа]])</f>
        <v>10</v>
      </c>
      <c r="N84">
        <f>DAY(Таблица3[[#This Row],[Дата заказа]])</f>
        <v>14</v>
      </c>
      <c r="O84" s="14">
        <f>WEEKDAY(Таблица3[[#This Row],[Дата заказа]],2)</f>
        <v>5</v>
      </c>
      <c r="P84" s="14">
        <f>WEEKNUM(Таблица3[[#This Row],[Дата заказа]],2)</f>
        <v>42</v>
      </c>
    </row>
    <row r="85" spans="1:16" x14ac:dyDescent="0.35">
      <c r="A85" s="1">
        <v>8</v>
      </c>
      <c r="B85" t="s">
        <v>3249</v>
      </c>
      <c r="C85" t="s">
        <v>3250</v>
      </c>
      <c r="D85" t="s">
        <v>3251</v>
      </c>
      <c r="E85">
        <v>847</v>
      </c>
      <c r="F85" t="s">
        <v>3229</v>
      </c>
      <c r="G85">
        <v>15</v>
      </c>
      <c r="H85">
        <v>12705</v>
      </c>
      <c r="I85">
        <v>0</v>
      </c>
      <c r="J85">
        <v>12705</v>
      </c>
      <c r="K85" s="12">
        <v>43355</v>
      </c>
      <c r="L85">
        <f>YEAR(Таблица3[[#This Row],[Дата заказа]])</f>
        <v>2018</v>
      </c>
      <c r="M85">
        <f>MONTH(Таблица3[[#This Row],[Дата заказа]])</f>
        <v>9</v>
      </c>
      <c r="N85">
        <f>DAY(Таблица3[[#This Row],[Дата заказа]])</f>
        <v>12</v>
      </c>
      <c r="O85" s="14">
        <f>WEEKDAY(Таблица3[[#This Row],[Дата заказа]],2)</f>
        <v>3</v>
      </c>
      <c r="P85" s="14">
        <f>WEEKNUM(Таблица3[[#This Row],[Дата заказа]],2)</f>
        <v>37</v>
      </c>
    </row>
    <row r="86" spans="1:16" x14ac:dyDescent="0.35">
      <c r="A86" s="1">
        <v>15</v>
      </c>
      <c r="B86" t="s">
        <v>3295</v>
      </c>
      <c r="C86" t="s">
        <v>3255</v>
      </c>
      <c r="D86" t="s">
        <v>3296</v>
      </c>
      <c r="E86">
        <v>1994</v>
      </c>
      <c r="F86" t="s">
        <v>3233</v>
      </c>
      <c r="G86">
        <v>17</v>
      </c>
      <c r="H86">
        <v>33898</v>
      </c>
      <c r="I86">
        <v>0.06</v>
      </c>
      <c r="J86">
        <v>31864.12</v>
      </c>
      <c r="K86" s="11">
        <v>42384</v>
      </c>
      <c r="L86">
        <f>YEAR(Таблица3[[#This Row],[Дата заказа]])</f>
        <v>2016</v>
      </c>
      <c r="M86">
        <f>MONTH(Таблица3[[#This Row],[Дата заказа]])</f>
        <v>1</v>
      </c>
      <c r="N86">
        <f>DAY(Таблица3[[#This Row],[Дата заказа]])</f>
        <v>15</v>
      </c>
      <c r="O86" s="14">
        <f>WEEKDAY(Таблица3[[#This Row],[Дата заказа]],2)</f>
        <v>5</v>
      </c>
      <c r="P86" s="14">
        <f>WEEKNUM(Таблица3[[#This Row],[Дата заказа]],2)</f>
        <v>3</v>
      </c>
    </row>
    <row r="87" spans="1:16" x14ac:dyDescent="0.35">
      <c r="A87" s="1">
        <v>45</v>
      </c>
      <c r="B87" t="s">
        <v>3287</v>
      </c>
      <c r="C87" t="s">
        <v>3243</v>
      </c>
      <c r="D87" t="s">
        <v>3244</v>
      </c>
      <c r="E87">
        <v>759</v>
      </c>
      <c r="F87" t="s">
        <v>3233</v>
      </c>
      <c r="G87">
        <v>14</v>
      </c>
      <c r="H87">
        <v>10626</v>
      </c>
      <c r="I87">
        <v>0</v>
      </c>
      <c r="J87">
        <v>10626</v>
      </c>
      <c r="K87" s="12">
        <v>42686</v>
      </c>
      <c r="L87">
        <f>YEAR(Таблица3[[#This Row],[Дата заказа]])</f>
        <v>2016</v>
      </c>
      <c r="M87">
        <f>MONTH(Таблица3[[#This Row],[Дата заказа]])</f>
        <v>11</v>
      </c>
      <c r="N87">
        <f>DAY(Таблица3[[#This Row],[Дата заказа]])</f>
        <v>12</v>
      </c>
      <c r="O87" s="14">
        <f>WEEKDAY(Таблица3[[#This Row],[Дата заказа]],2)</f>
        <v>6</v>
      </c>
      <c r="P87" s="14">
        <f>WEEKNUM(Таблица3[[#This Row],[Дата заказа]],2)</f>
        <v>46</v>
      </c>
    </row>
    <row r="88" spans="1:16" x14ac:dyDescent="0.35">
      <c r="A88" s="1">
        <v>42</v>
      </c>
      <c r="B88" t="s">
        <v>3288</v>
      </c>
      <c r="C88" t="s">
        <v>3240</v>
      </c>
      <c r="D88" t="s">
        <v>3289</v>
      </c>
      <c r="E88">
        <v>800</v>
      </c>
      <c r="F88" t="s">
        <v>3229</v>
      </c>
      <c r="G88">
        <v>25</v>
      </c>
      <c r="H88">
        <v>20000</v>
      </c>
      <c r="I88">
        <v>0.03</v>
      </c>
      <c r="J88">
        <v>19400</v>
      </c>
      <c r="K88" s="11">
        <v>42791</v>
      </c>
      <c r="L88">
        <f>YEAR(Таблица3[[#This Row],[Дата заказа]])</f>
        <v>2017</v>
      </c>
      <c r="M88">
        <f>MONTH(Таблица3[[#This Row],[Дата заказа]])</f>
        <v>2</v>
      </c>
      <c r="N88">
        <f>DAY(Таблица3[[#This Row],[Дата заказа]])</f>
        <v>25</v>
      </c>
      <c r="O88" s="14">
        <f>WEEKDAY(Таблица3[[#This Row],[Дата заказа]],2)</f>
        <v>6</v>
      </c>
      <c r="P88" s="14">
        <f>WEEKNUM(Таблица3[[#This Row],[Дата заказа]],2)</f>
        <v>9</v>
      </c>
    </row>
    <row r="89" spans="1:16" x14ac:dyDescent="0.35">
      <c r="A89" s="1">
        <v>46</v>
      </c>
      <c r="B89" t="s">
        <v>3279</v>
      </c>
      <c r="C89" t="s">
        <v>3227</v>
      </c>
      <c r="D89" t="s">
        <v>3227</v>
      </c>
      <c r="E89">
        <v>770</v>
      </c>
      <c r="F89" t="s">
        <v>3229</v>
      </c>
      <c r="G89">
        <v>20</v>
      </c>
      <c r="H89">
        <v>15400</v>
      </c>
      <c r="I89">
        <v>0.03</v>
      </c>
      <c r="J89">
        <v>14938</v>
      </c>
      <c r="K89" s="12">
        <v>43472</v>
      </c>
      <c r="L89">
        <f>YEAR(Таблица3[[#This Row],[Дата заказа]])</f>
        <v>2019</v>
      </c>
      <c r="M89">
        <f>MONTH(Таблица3[[#This Row],[Дата заказа]])</f>
        <v>1</v>
      </c>
      <c r="N89">
        <f>DAY(Таблица3[[#This Row],[Дата заказа]])</f>
        <v>7</v>
      </c>
      <c r="O89" s="14">
        <f>WEEKDAY(Таблица3[[#This Row],[Дата заказа]],2)</f>
        <v>1</v>
      </c>
      <c r="P89" s="14">
        <f>WEEKNUM(Таблица3[[#This Row],[Дата заказа]],2)</f>
        <v>2</v>
      </c>
    </row>
    <row r="90" spans="1:16" x14ac:dyDescent="0.35">
      <c r="A90" s="1">
        <v>42</v>
      </c>
      <c r="B90" t="s">
        <v>3288</v>
      </c>
      <c r="C90" t="s">
        <v>3240</v>
      </c>
      <c r="D90" t="s">
        <v>3289</v>
      </c>
      <c r="E90">
        <v>800</v>
      </c>
      <c r="F90" t="s">
        <v>3229</v>
      </c>
      <c r="G90">
        <v>25</v>
      </c>
      <c r="H90">
        <v>20000</v>
      </c>
      <c r="I90">
        <v>0.03</v>
      </c>
      <c r="J90">
        <v>19400</v>
      </c>
      <c r="K90" s="11">
        <v>42343</v>
      </c>
      <c r="L90">
        <f>YEAR(Таблица3[[#This Row],[Дата заказа]])</f>
        <v>2015</v>
      </c>
      <c r="M90">
        <f>MONTH(Таблица3[[#This Row],[Дата заказа]])</f>
        <v>12</v>
      </c>
      <c r="N90">
        <f>DAY(Таблица3[[#This Row],[Дата заказа]])</f>
        <v>5</v>
      </c>
      <c r="O90" s="14">
        <f>WEEKDAY(Таблица3[[#This Row],[Дата заказа]],2)</f>
        <v>6</v>
      </c>
      <c r="P90" s="14">
        <f>WEEKNUM(Таблица3[[#This Row],[Дата заказа]],2)</f>
        <v>49</v>
      </c>
    </row>
    <row r="91" spans="1:16" x14ac:dyDescent="0.35">
      <c r="A91" s="1">
        <v>14</v>
      </c>
      <c r="B91" t="s">
        <v>3279</v>
      </c>
      <c r="C91" t="s">
        <v>3227</v>
      </c>
      <c r="D91" t="s">
        <v>3227</v>
      </c>
      <c r="E91">
        <v>770</v>
      </c>
      <c r="F91" t="s">
        <v>3229</v>
      </c>
      <c r="G91">
        <v>20</v>
      </c>
      <c r="H91">
        <v>15400</v>
      </c>
      <c r="I91">
        <v>0.03</v>
      </c>
      <c r="J91">
        <v>14938</v>
      </c>
      <c r="K91" s="12">
        <v>42745</v>
      </c>
      <c r="L91">
        <f>YEAR(Таблица3[[#This Row],[Дата заказа]])</f>
        <v>2017</v>
      </c>
      <c r="M91">
        <f>MONTH(Таблица3[[#This Row],[Дата заказа]])</f>
        <v>1</v>
      </c>
      <c r="N91">
        <f>DAY(Таблица3[[#This Row],[Дата заказа]])</f>
        <v>10</v>
      </c>
      <c r="O91" s="14">
        <f>WEEKDAY(Таблица3[[#This Row],[Дата заказа]],2)</f>
        <v>2</v>
      </c>
      <c r="P91" s="14">
        <f>WEEKNUM(Таблица3[[#This Row],[Дата заказа]],2)</f>
        <v>3</v>
      </c>
    </row>
    <row r="92" spans="1:16" x14ac:dyDescent="0.35">
      <c r="A92" s="1">
        <v>41</v>
      </c>
      <c r="B92" t="s">
        <v>3273</v>
      </c>
      <c r="C92" t="s">
        <v>3271</v>
      </c>
      <c r="D92" t="s">
        <v>3271</v>
      </c>
      <c r="E92">
        <v>699</v>
      </c>
      <c r="F92" t="s">
        <v>3233</v>
      </c>
      <c r="G92">
        <v>10</v>
      </c>
      <c r="H92">
        <v>6990</v>
      </c>
      <c r="I92">
        <v>0</v>
      </c>
      <c r="J92">
        <v>6990</v>
      </c>
      <c r="K92" s="11">
        <v>43580</v>
      </c>
      <c r="L92">
        <f>YEAR(Таблица3[[#This Row],[Дата заказа]])</f>
        <v>2019</v>
      </c>
      <c r="M92">
        <f>MONTH(Таблица3[[#This Row],[Дата заказа]])</f>
        <v>4</v>
      </c>
      <c r="N92">
        <f>DAY(Таблица3[[#This Row],[Дата заказа]])</f>
        <v>25</v>
      </c>
      <c r="O92" s="14">
        <f>WEEKDAY(Таблица3[[#This Row],[Дата заказа]],2)</f>
        <v>4</v>
      </c>
      <c r="P92" s="14">
        <f>WEEKNUM(Таблица3[[#This Row],[Дата заказа]],2)</f>
        <v>17</v>
      </c>
    </row>
    <row r="93" spans="1:16" x14ac:dyDescent="0.35">
      <c r="A93" s="1">
        <v>45</v>
      </c>
      <c r="B93" t="s">
        <v>3287</v>
      </c>
      <c r="C93" t="s">
        <v>3243</v>
      </c>
      <c r="D93" t="s">
        <v>3244</v>
      </c>
      <c r="E93">
        <v>759</v>
      </c>
      <c r="F93" t="s">
        <v>3233</v>
      </c>
      <c r="G93">
        <v>14</v>
      </c>
      <c r="H93">
        <v>10626</v>
      </c>
      <c r="I93">
        <v>0</v>
      </c>
      <c r="J93">
        <v>10626</v>
      </c>
      <c r="K93" s="12">
        <v>43775</v>
      </c>
      <c r="L93">
        <f>YEAR(Таблица3[[#This Row],[Дата заказа]])</f>
        <v>2019</v>
      </c>
      <c r="M93">
        <f>MONTH(Таблица3[[#This Row],[Дата заказа]])</f>
        <v>11</v>
      </c>
      <c r="N93">
        <f>DAY(Таблица3[[#This Row],[Дата заказа]])</f>
        <v>6</v>
      </c>
      <c r="O93" s="14">
        <f>WEEKDAY(Таблица3[[#This Row],[Дата заказа]],2)</f>
        <v>3</v>
      </c>
      <c r="P93" s="14">
        <f>WEEKNUM(Таблица3[[#This Row],[Дата заказа]],2)</f>
        <v>45</v>
      </c>
    </row>
    <row r="94" spans="1:16" x14ac:dyDescent="0.35">
      <c r="A94" s="1">
        <v>38</v>
      </c>
      <c r="B94" t="s">
        <v>3277</v>
      </c>
      <c r="C94" t="s">
        <v>3243</v>
      </c>
      <c r="D94" t="s">
        <v>3278</v>
      </c>
      <c r="E94">
        <v>1182</v>
      </c>
      <c r="F94" t="s">
        <v>3229</v>
      </c>
      <c r="G94">
        <v>17</v>
      </c>
      <c r="H94">
        <v>20094</v>
      </c>
      <c r="I94">
        <v>0.03</v>
      </c>
      <c r="J94">
        <v>19491.18</v>
      </c>
      <c r="K94" s="11">
        <v>43177</v>
      </c>
      <c r="L94">
        <f>YEAR(Таблица3[[#This Row],[Дата заказа]])</f>
        <v>2018</v>
      </c>
      <c r="M94">
        <f>MONTH(Таблица3[[#This Row],[Дата заказа]])</f>
        <v>3</v>
      </c>
      <c r="N94">
        <f>DAY(Таблица3[[#This Row],[Дата заказа]])</f>
        <v>18</v>
      </c>
      <c r="O94" s="14">
        <f>WEEKDAY(Таблица3[[#This Row],[Дата заказа]],2)</f>
        <v>7</v>
      </c>
      <c r="P94" s="14">
        <f>WEEKNUM(Таблица3[[#This Row],[Дата заказа]],2)</f>
        <v>11</v>
      </c>
    </row>
    <row r="95" spans="1:16" x14ac:dyDescent="0.35">
      <c r="A95" s="1">
        <v>38</v>
      </c>
      <c r="B95" t="s">
        <v>3277</v>
      </c>
      <c r="C95" t="s">
        <v>3243</v>
      </c>
      <c r="D95" t="s">
        <v>3278</v>
      </c>
      <c r="E95">
        <v>1182</v>
      </c>
      <c r="F95" t="s">
        <v>3229</v>
      </c>
      <c r="G95">
        <v>17</v>
      </c>
      <c r="H95">
        <v>20094</v>
      </c>
      <c r="I95">
        <v>0.03</v>
      </c>
      <c r="J95">
        <v>19491.18</v>
      </c>
      <c r="K95" s="12">
        <v>42709</v>
      </c>
      <c r="L95">
        <f>YEAR(Таблица3[[#This Row],[Дата заказа]])</f>
        <v>2016</v>
      </c>
      <c r="M95">
        <f>MONTH(Таблица3[[#This Row],[Дата заказа]])</f>
        <v>12</v>
      </c>
      <c r="N95">
        <f>DAY(Таблица3[[#This Row],[Дата заказа]])</f>
        <v>5</v>
      </c>
      <c r="O95" s="14">
        <f>WEEKDAY(Таблица3[[#This Row],[Дата заказа]],2)</f>
        <v>1</v>
      </c>
      <c r="P95" s="14">
        <f>WEEKNUM(Таблица3[[#This Row],[Дата заказа]],2)</f>
        <v>50</v>
      </c>
    </row>
    <row r="96" spans="1:16" x14ac:dyDescent="0.35">
      <c r="A96" s="1">
        <v>21</v>
      </c>
      <c r="B96" t="s">
        <v>3262</v>
      </c>
      <c r="C96" t="s">
        <v>3231</v>
      </c>
      <c r="D96" t="s">
        <v>3263</v>
      </c>
      <c r="E96">
        <v>887</v>
      </c>
      <c r="F96" t="s">
        <v>3233</v>
      </c>
      <c r="G96">
        <v>15</v>
      </c>
      <c r="H96">
        <v>13305</v>
      </c>
      <c r="I96">
        <v>0</v>
      </c>
      <c r="J96">
        <v>13305</v>
      </c>
      <c r="K96" s="11">
        <v>42615</v>
      </c>
      <c r="L96">
        <f>YEAR(Таблица3[[#This Row],[Дата заказа]])</f>
        <v>2016</v>
      </c>
      <c r="M96">
        <f>MONTH(Таблица3[[#This Row],[Дата заказа]])</f>
        <v>9</v>
      </c>
      <c r="N96">
        <f>DAY(Таблица3[[#This Row],[Дата заказа]])</f>
        <v>2</v>
      </c>
      <c r="O96" s="14">
        <f>WEEKDAY(Таблица3[[#This Row],[Дата заказа]],2)</f>
        <v>5</v>
      </c>
      <c r="P96" s="14">
        <f>WEEKNUM(Таблица3[[#This Row],[Дата заказа]],2)</f>
        <v>36</v>
      </c>
    </row>
    <row r="97" spans="1:16" x14ac:dyDescent="0.35">
      <c r="A97" s="1">
        <v>50</v>
      </c>
      <c r="B97" t="s">
        <v>3266</v>
      </c>
      <c r="C97" t="s">
        <v>3250</v>
      </c>
      <c r="D97" t="s">
        <v>3267</v>
      </c>
      <c r="E97">
        <v>912</v>
      </c>
      <c r="F97" t="s">
        <v>3229</v>
      </c>
      <c r="G97">
        <v>20</v>
      </c>
      <c r="H97">
        <v>18240</v>
      </c>
      <c r="I97">
        <v>0</v>
      </c>
      <c r="J97">
        <v>18240</v>
      </c>
      <c r="K97" s="12">
        <v>42817</v>
      </c>
      <c r="L97">
        <f>YEAR(Таблица3[[#This Row],[Дата заказа]])</f>
        <v>2017</v>
      </c>
      <c r="M97">
        <f>MONTH(Таблица3[[#This Row],[Дата заказа]])</f>
        <v>3</v>
      </c>
      <c r="N97">
        <f>DAY(Таблица3[[#This Row],[Дата заказа]])</f>
        <v>23</v>
      </c>
      <c r="O97" s="14">
        <f>WEEKDAY(Таблица3[[#This Row],[Дата заказа]],2)</f>
        <v>4</v>
      </c>
      <c r="P97" s="14">
        <f>WEEKNUM(Таблица3[[#This Row],[Дата заказа]],2)</f>
        <v>13</v>
      </c>
    </row>
    <row r="98" spans="1:16" x14ac:dyDescent="0.35">
      <c r="A98" s="1">
        <v>28</v>
      </c>
      <c r="B98" t="s">
        <v>3254</v>
      </c>
      <c r="C98" t="s">
        <v>3255</v>
      </c>
      <c r="D98" t="s">
        <v>3256</v>
      </c>
      <c r="E98">
        <v>1994</v>
      </c>
      <c r="F98" t="s">
        <v>3233</v>
      </c>
      <c r="G98">
        <v>40</v>
      </c>
      <c r="H98">
        <v>79760</v>
      </c>
      <c r="I98">
        <v>0.12</v>
      </c>
      <c r="J98">
        <v>70188.800000000003</v>
      </c>
      <c r="K98" s="11">
        <v>42984</v>
      </c>
      <c r="L98">
        <f>YEAR(Таблица3[[#This Row],[Дата заказа]])</f>
        <v>2017</v>
      </c>
      <c r="M98">
        <f>MONTH(Таблица3[[#This Row],[Дата заказа]])</f>
        <v>9</v>
      </c>
      <c r="N98">
        <f>DAY(Таблица3[[#This Row],[Дата заказа]])</f>
        <v>6</v>
      </c>
      <c r="O98" s="14">
        <f>WEEKDAY(Таблица3[[#This Row],[Дата заказа]],2)</f>
        <v>3</v>
      </c>
      <c r="P98" s="14">
        <f>WEEKNUM(Таблица3[[#This Row],[Дата заказа]],2)</f>
        <v>37</v>
      </c>
    </row>
    <row r="99" spans="1:16" x14ac:dyDescent="0.35">
      <c r="A99" s="1">
        <v>40</v>
      </c>
      <c r="B99" t="s">
        <v>3249</v>
      </c>
      <c r="C99" t="s">
        <v>3250</v>
      </c>
      <c r="D99" t="s">
        <v>3251</v>
      </c>
      <c r="E99">
        <v>847</v>
      </c>
      <c r="F99" t="s">
        <v>3229</v>
      </c>
      <c r="G99">
        <v>15</v>
      </c>
      <c r="H99">
        <v>12705</v>
      </c>
      <c r="I99">
        <v>0</v>
      </c>
      <c r="J99">
        <v>12705</v>
      </c>
      <c r="K99" s="12">
        <v>43902</v>
      </c>
      <c r="L99">
        <f>YEAR(Таблица3[[#This Row],[Дата заказа]])</f>
        <v>2020</v>
      </c>
      <c r="M99">
        <f>MONTH(Таблица3[[#This Row],[Дата заказа]])</f>
        <v>3</v>
      </c>
      <c r="N99">
        <f>DAY(Таблица3[[#This Row],[Дата заказа]])</f>
        <v>12</v>
      </c>
      <c r="O99" s="14">
        <f>WEEKDAY(Таблица3[[#This Row],[Дата заказа]],2)</f>
        <v>4</v>
      </c>
      <c r="P99" s="14">
        <f>WEEKNUM(Таблица3[[#This Row],[Дата заказа]],2)</f>
        <v>11</v>
      </c>
    </row>
    <row r="100" spans="1:16" x14ac:dyDescent="0.35">
      <c r="A100" s="1">
        <v>37</v>
      </c>
      <c r="B100" t="s">
        <v>3270</v>
      </c>
      <c r="C100" t="s">
        <v>3271</v>
      </c>
      <c r="D100" t="s">
        <v>3272</v>
      </c>
      <c r="E100">
        <v>2211</v>
      </c>
      <c r="F100" t="s">
        <v>3233</v>
      </c>
      <c r="G100">
        <v>25</v>
      </c>
      <c r="H100">
        <v>55275</v>
      </c>
      <c r="I100">
        <v>0.09</v>
      </c>
      <c r="J100">
        <v>50300.25</v>
      </c>
      <c r="K100" s="11">
        <v>42110</v>
      </c>
      <c r="L100">
        <f>YEAR(Таблица3[[#This Row],[Дата заказа]])</f>
        <v>2015</v>
      </c>
      <c r="M100">
        <f>MONTH(Таблица3[[#This Row],[Дата заказа]])</f>
        <v>4</v>
      </c>
      <c r="N100">
        <f>DAY(Таблица3[[#This Row],[Дата заказа]])</f>
        <v>16</v>
      </c>
      <c r="O100" s="14">
        <f>WEEKDAY(Таблица3[[#This Row],[Дата заказа]],2)</f>
        <v>4</v>
      </c>
      <c r="P100" s="14">
        <f>WEEKNUM(Таблица3[[#This Row],[Дата заказа]],2)</f>
        <v>16</v>
      </c>
    </row>
    <row r="101" spans="1:16" x14ac:dyDescent="0.35">
      <c r="A101" s="1">
        <v>12</v>
      </c>
      <c r="B101" t="s">
        <v>3264</v>
      </c>
      <c r="C101" t="s">
        <v>3250</v>
      </c>
      <c r="D101" t="s">
        <v>3265</v>
      </c>
      <c r="E101">
        <v>1386</v>
      </c>
      <c r="F101" t="s">
        <v>3229</v>
      </c>
      <c r="G101">
        <v>20</v>
      </c>
      <c r="H101">
        <v>27720</v>
      </c>
      <c r="I101">
        <v>0.03</v>
      </c>
      <c r="J101">
        <v>26888.400000000001</v>
      </c>
      <c r="K101" s="12">
        <v>44037</v>
      </c>
      <c r="L101">
        <f>YEAR(Таблица3[[#This Row],[Дата заказа]])</f>
        <v>2020</v>
      </c>
      <c r="M101">
        <f>MONTH(Таблица3[[#This Row],[Дата заказа]])</f>
        <v>7</v>
      </c>
      <c r="N101">
        <f>DAY(Таблица3[[#This Row],[Дата заказа]])</f>
        <v>25</v>
      </c>
      <c r="O101" s="14">
        <f>WEEKDAY(Таблица3[[#This Row],[Дата заказа]],2)</f>
        <v>6</v>
      </c>
      <c r="P101" s="14">
        <f>WEEKNUM(Таблица3[[#This Row],[Дата заказа]],2)</f>
        <v>30</v>
      </c>
    </row>
    <row r="102" spans="1:16" x14ac:dyDescent="0.35">
      <c r="A102" s="1">
        <v>42</v>
      </c>
      <c r="B102" t="s">
        <v>3288</v>
      </c>
      <c r="C102" t="s">
        <v>3240</v>
      </c>
      <c r="D102" t="s">
        <v>3289</v>
      </c>
      <c r="E102">
        <v>800</v>
      </c>
      <c r="F102" t="s">
        <v>3229</v>
      </c>
      <c r="G102">
        <v>25</v>
      </c>
      <c r="H102">
        <v>20000</v>
      </c>
      <c r="I102">
        <v>0.03</v>
      </c>
      <c r="J102">
        <v>19400</v>
      </c>
      <c r="K102" s="11">
        <v>43747</v>
      </c>
      <c r="L102">
        <f>YEAR(Таблица3[[#This Row],[Дата заказа]])</f>
        <v>2019</v>
      </c>
      <c r="M102">
        <f>MONTH(Таблица3[[#This Row],[Дата заказа]])</f>
        <v>10</v>
      </c>
      <c r="N102">
        <f>DAY(Таблица3[[#This Row],[Дата заказа]])</f>
        <v>9</v>
      </c>
      <c r="O102" s="14">
        <f>WEEKDAY(Таблица3[[#This Row],[Дата заказа]],2)</f>
        <v>3</v>
      </c>
      <c r="P102" s="14">
        <f>WEEKNUM(Таблица3[[#This Row],[Дата заказа]],2)</f>
        <v>41</v>
      </c>
    </row>
    <row r="103" spans="1:16" x14ac:dyDescent="0.35">
      <c r="A103" s="1">
        <v>47</v>
      </c>
      <c r="B103" t="s">
        <v>3280</v>
      </c>
      <c r="C103" t="s">
        <v>3255</v>
      </c>
      <c r="D103" t="s">
        <v>3260</v>
      </c>
      <c r="E103">
        <v>1994</v>
      </c>
      <c r="F103" t="s">
        <v>3233</v>
      </c>
      <c r="G103">
        <v>12</v>
      </c>
      <c r="H103">
        <v>23928</v>
      </c>
      <c r="I103">
        <v>0.03</v>
      </c>
      <c r="J103">
        <v>23210.16</v>
      </c>
      <c r="K103" s="12">
        <v>42530</v>
      </c>
      <c r="L103">
        <f>YEAR(Таблица3[[#This Row],[Дата заказа]])</f>
        <v>2016</v>
      </c>
      <c r="M103">
        <f>MONTH(Таблица3[[#This Row],[Дата заказа]])</f>
        <v>6</v>
      </c>
      <c r="N103">
        <f>DAY(Таблица3[[#This Row],[Дата заказа]])</f>
        <v>9</v>
      </c>
      <c r="O103" s="14">
        <f>WEEKDAY(Таблица3[[#This Row],[Дата заказа]],2)</f>
        <v>4</v>
      </c>
      <c r="P103" s="14">
        <f>WEEKNUM(Таблица3[[#This Row],[Дата заказа]],2)</f>
        <v>24</v>
      </c>
    </row>
    <row r="104" spans="1:16" x14ac:dyDescent="0.35">
      <c r="A104" s="1">
        <v>11</v>
      </c>
      <c r="B104" t="s">
        <v>3242</v>
      </c>
      <c r="C104" t="s">
        <v>3243</v>
      </c>
      <c r="D104" t="s">
        <v>3261</v>
      </c>
      <c r="E104">
        <v>3197</v>
      </c>
      <c r="F104" t="s">
        <v>3233</v>
      </c>
      <c r="G104">
        <v>10</v>
      </c>
      <c r="H104">
        <v>31970</v>
      </c>
      <c r="I104">
        <v>0</v>
      </c>
      <c r="J104">
        <v>31970</v>
      </c>
      <c r="K104" s="11">
        <v>42598</v>
      </c>
      <c r="L104">
        <f>YEAR(Таблица3[[#This Row],[Дата заказа]])</f>
        <v>2016</v>
      </c>
      <c r="M104">
        <f>MONTH(Таблица3[[#This Row],[Дата заказа]])</f>
        <v>8</v>
      </c>
      <c r="N104">
        <f>DAY(Таблица3[[#This Row],[Дата заказа]])</f>
        <v>16</v>
      </c>
      <c r="O104" s="14">
        <f>WEEKDAY(Таблица3[[#This Row],[Дата заказа]],2)</f>
        <v>2</v>
      </c>
      <c r="P104" s="14">
        <f>WEEKNUM(Таблица3[[#This Row],[Дата заказа]],2)</f>
        <v>34</v>
      </c>
    </row>
    <row r="105" spans="1:16" x14ac:dyDescent="0.35">
      <c r="A105" s="1">
        <v>7</v>
      </c>
      <c r="B105" t="s">
        <v>3268</v>
      </c>
      <c r="C105" t="s">
        <v>3240</v>
      </c>
      <c r="D105" t="s">
        <v>3269</v>
      </c>
      <c r="E105">
        <v>1923</v>
      </c>
      <c r="F105" t="s">
        <v>3229</v>
      </c>
      <c r="G105">
        <v>25</v>
      </c>
      <c r="H105">
        <v>48075</v>
      </c>
      <c r="I105">
        <v>0.06</v>
      </c>
      <c r="J105">
        <v>45190.5</v>
      </c>
      <c r="K105" s="12">
        <v>42014</v>
      </c>
      <c r="L105">
        <f>YEAR(Таблица3[[#This Row],[Дата заказа]])</f>
        <v>2015</v>
      </c>
      <c r="M105">
        <f>MONTH(Таблица3[[#This Row],[Дата заказа]])</f>
        <v>1</v>
      </c>
      <c r="N105">
        <f>DAY(Таблица3[[#This Row],[Дата заказа]])</f>
        <v>10</v>
      </c>
      <c r="O105" s="14">
        <f>WEEKDAY(Таблица3[[#This Row],[Дата заказа]],2)</f>
        <v>6</v>
      </c>
      <c r="P105" s="14">
        <f>WEEKNUM(Таблица3[[#This Row],[Дата заказа]],2)</f>
        <v>2</v>
      </c>
    </row>
    <row r="106" spans="1:16" x14ac:dyDescent="0.35">
      <c r="A106" s="1">
        <v>50</v>
      </c>
      <c r="B106" t="s">
        <v>3266</v>
      </c>
      <c r="C106" t="s">
        <v>3250</v>
      </c>
      <c r="D106" t="s">
        <v>3267</v>
      </c>
      <c r="E106">
        <v>912</v>
      </c>
      <c r="F106" t="s">
        <v>3229</v>
      </c>
      <c r="G106">
        <v>20</v>
      </c>
      <c r="H106">
        <v>18240</v>
      </c>
      <c r="I106">
        <v>0</v>
      </c>
      <c r="J106">
        <v>18240</v>
      </c>
      <c r="K106" s="11">
        <v>42749</v>
      </c>
      <c r="L106">
        <f>YEAR(Таблица3[[#This Row],[Дата заказа]])</f>
        <v>2017</v>
      </c>
      <c r="M106">
        <f>MONTH(Таблица3[[#This Row],[Дата заказа]])</f>
        <v>1</v>
      </c>
      <c r="N106">
        <f>DAY(Таблица3[[#This Row],[Дата заказа]])</f>
        <v>14</v>
      </c>
      <c r="O106" s="14">
        <f>WEEKDAY(Таблица3[[#This Row],[Дата заказа]],2)</f>
        <v>6</v>
      </c>
      <c r="P106" s="14">
        <f>WEEKNUM(Таблица3[[#This Row],[Дата заказа]],2)</f>
        <v>3</v>
      </c>
    </row>
    <row r="107" spans="1:16" x14ac:dyDescent="0.35">
      <c r="A107" s="1">
        <v>34</v>
      </c>
      <c r="B107" t="s">
        <v>3247</v>
      </c>
      <c r="C107" t="s">
        <v>3240</v>
      </c>
      <c r="D107" t="s">
        <v>3248</v>
      </c>
      <c r="E107">
        <v>2199</v>
      </c>
      <c r="F107" t="s">
        <v>3229</v>
      </c>
      <c r="G107">
        <v>60</v>
      </c>
      <c r="H107">
        <v>131940</v>
      </c>
      <c r="I107">
        <v>0.15</v>
      </c>
      <c r="J107">
        <v>112149</v>
      </c>
      <c r="K107" s="12">
        <v>42771</v>
      </c>
      <c r="L107">
        <f>YEAR(Таблица3[[#This Row],[Дата заказа]])</f>
        <v>2017</v>
      </c>
      <c r="M107">
        <f>MONTH(Таблица3[[#This Row],[Дата заказа]])</f>
        <v>2</v>
      </c>
      <c r="N107">
        <f>DAY(Таблица3[[#This Row],[Дата заказа]])</f>
        <v>5</v>
      </c>
      <c r="O107" s="14">
        <f>WEEKDAY(Таблица3[[#This Row],[Дата заказа]],2)</f>
        <v>7</v>
      </c>
      <c r="P107" s="14">
        <f>WEEKNUM(Таблица3[[#This Row],[Дата заказа]],2)</f>
        <v>6</v>
      </c>
    </row>
    <row r="108" spans="1:16" x14ac:dyDescent="0.35">
      <c r="A108" s="1">
        <v>26</v>
      </c>
      <c r="B108" t="s">
        <v>3283</v>
      </c>
      <c r="C108" t="s">
        <v>3231</v>
      </c>
      <c r="D108" t="s">
        <v>3232</v>
      </c>
      <c r="E108">
        <v>2197</v>
      </c>
      <c r="F108" t="s">
        <v>3229</v>
      </c>
      <c r="G108">
        <v>40</v>
      </c>
      <c r="H108">
        <v>87880</v>
      </c>
      <c r="I108">
        <v>0.12</v>
      </c>
      <c r="J108">
        <v>77334.399999999994</v>
      </c>
      <c r="K108" s="11">
        <v>42410</v>
      </c>
      <c r="L108">
        <f>YEAR(Таблица3[[#This Row],[Дата заказа]])</f>
        <v>2016</v>
      </c>
      <c r="M108">
        <f>MONTH(Таблица3[[#This Row],[Дата заказа]])</f>
        <v>2</v>
      </c>
      <c r="N108">
        <f>DAY(Таблица3[[#This Row],[Дата заказа]])</f>
        <v>10</v>
      </c>
      <c r="O108" s="14">
        <f>WEEKDAY(Таблица3[[#This Row],[Дата заказа]],2)</f>
        <v>3</v>
      </c>
      <c r="P108" s="14">
        <f>WEEKNUM(Таблица3[[#This Row],[Дата заказа]],2)</f>
        <v>7</v>
      </c>
    </row>
    <row r="109" spans="1:16" x14ac:dyDescent="0.35">
      <c r="A109" s="1">
        <v>33</v>
      </c>
      <c r="B109" t="s">
        <v>3280</v>
      </c>
      <c r="C109" t="s">
        <v>3255</v>
      </c>
      <c r="D109" t="s">
        <v>3260</v>
      </c>
      <c r="E109">
        <v>1994</v>
      </c>
      <c r="F109" t="s">
        <v>3233</v>
      </c>
      <c r="G109">
        <v>12</v>
      </c>
      <c r="H109">
        <v>23928</v>
      </c>
      <c r="I109">
        <v>0.03</v>
      </c>
      <c r="J109">
        <v>23210.16</v>
      </c>
      <c r="K109" s="12">
        <v>42485</v>
      </c>
      <c r="L109">
        <f>YEAR(Таблица3[[#This Row],[Дата заказа]])</f>
        <v>2016</v>
      </c>
      <c r="M109">
        <f>MONTH(Таблица3[[#This Row],[Дата заказа]])</f>
        <v>4</v>
      </c>
      <c r="N109">
        <f>DAY(Таблица3[[#This Row],[Дата заказа]])</f>
        <v>25</v>
      </c>
      <c r="O109" s="14">
        <f>WEEKDAY(Таблица3[[#This Row],[Дата заказа]],2)</f>
        <v>1</v>
      </c>
      <c r="P109" s="14">
        <f>WEEKNUM(Таблица3[[#This Row],[Дата заказа]],2)</f>
        <v>18</v>
      </c>
    </row>
    <row r="110" spans="1:16" x14ac:dyDescent="0.35">
      <c r="A110" s="1">
        <v>14</v>
      </c>
      <c r="B110" t="s">
        <v>3279</v>
      </c>
      <c r="C110" t="s">
        <v>3227</v>
      </c>
      <c r="D110" t="s">
        <v>3227</v>
      </c>
      <c r="E110">
        <v>770</v>
      </c>
      <c r="F110" t="s">
        <v>3229</v>
      </c>
      <c r="G110">
        <v>20</v>
      </c>
      <c r="H110">
        <v>15400</v>
      </c>
      <c r="I110">
        <v>0.03</v>
      </c>
      <c r="J110">
        <v>14938</v>
      </c>
      <c r="K110" s="11">
        <v>42299</v>
      </c>
      <c r="L110">
        <f>YEAR(Таблица3[[#This Row],[Дата заказа]])</f>
        <v>2015</v>
      </c>
      <c r="M110">
        <f>MONTH(Таблица3[[#This Row],[Дата заказа]])</f>
        <v>10</v>
      </c>
      <c r="N110">
        <f>DAY(Таблица3[[#This Row],[Дата заказа]])</f>
        <v>22</v>
      </c>
      <c r="O110" s="14">
        <f>WEEKDAY(Таблица3[[#This Row],[Дата заказа]],2)</f>
        <v>4</v>
      </c>
      <c r="P110" s="14">
        <f>WEEKNUM(Таблица3[[#This Row],[Дата заказа]],2)</f>
        <v>43</v>
      </c>
    </row>
    <row r="111" spans="1:16" x14ac:dyDescent="0.35">
      <c r="A111" s="1">
        <v>0</v>
      </c>
      <c r="B111" t="s">
        <v>3297</v>
      </c>
      <c r="C111" t="s">
        <v>3231</v>
      </c>
      <c r="D111" t="s">
        <v>3298</v>
      </c>
      <c r="E111">
        <v>620</v>
      </c>
      <c r="F111" t="s">
        <v>3233</v>
      </c>
      <c r="G111">
        <v>30</v>
      </c>
      <c r="H111">
        <v>18600</v>
      </c>
      <c r="I111">
        <v>0.03</v>
      </c>
      <c r="J111">
        <v>18042</v>
      </c>
      <c r="K111" s="12">
        <v>42431</v>
      </c>
      <c r="L111">
        <f>YEAR(Таблица3[[#This Row],[Дата заказа]])</f>
        <v>2016</v>
      </c>
      <c r="M111">
        <f>MONTH(Таблица3[[#This Row],[Дата заказа]])</f>
        <v>3</v>
      </c>
      <c r="N111">
        <f>DAY(Таблица3[[#This Row],[Дата заказа]])</f>
        <v>2</v>
      </c>
      <c r="O111" s="14">
        <f>WEEKDAY(Таблица3[[#This Row],[Дата заказа]],2)</f>
        <v>3</v>
      </c>
      <c r="P111" s="14">
        <f>WEEKNUM(Таблица3[[#This Row],[Дата заказа]],2)</f>
        <v>10</v>
      </c>
    </row>
    <row r="112" spans="1:16" x14ac:dyDescent="0.35">
      <c r="A112" s="1">
        <v>56</v>
      </c>
      <c r="B112" t="s">
        <v>3288</v>
      </c>
      <c r="C112" t="s">
        <v>3240</v>
      </c>
      <c r="D112" t="s">
        <v>3289</v>
      </c>
      <c r="E112">
        <v>800</v>
      </c>
      <c r="F112" t="s">
        <v>3229</v>
      </c>
      <c r="G112">
        <v>40</v>
      </c>
      <c r="H112">
        <v>32000</v>
      </c>
      <c r="I112">
        <v>0.03</v>
      </c>
      <c r="J112">
        <v>31040</v>
      </c>
      <c r="K112" s="11">
        <v>43791</v>
      </c>
      <c r="L112">
        <f>YEAR(Таблица3[[#This Row],[Дата заказа]])</f>
        <v>2019</v>
      </c>
      <c r="M112">
        <f>MONTH(Таблица3[[#This Row],[Дата заказа]])</f>
        <v>11</v>
      </c>
      <c r="N112">
        <f>DAY(Таблица3[[#This Row],[Дата заказа]])</f>
        <v>22</v>
      </c>
      <c r="O112" s="14">
        <f>WEEKDAY(Таблица3[[#This Row],[Дата заказа]],2)</f>
        <v>5</v>
      </c>
      <c r="P112" s="14">
        <f>WEEKNUM(Таблица3[[#This Row],[Дата заказа]],2)</f>
        <v>47</v>
      </c>
    </row>
    <row r="113" spans="1:16" x14ac:dyDescent="0.35">
      <c r="A113" s="1">
        <v>33</v>
      </c>
      <c r="B113" t="s">
        <v>3280</v>
      </c>
      <c r="C113" t="s">
        <v>3255</v>
      </c>
      <c r="D113" t="s">
        <v>3260</v>
      </c>
      <c r="E113">
        <v>1994</v>
      </c>
      <c r="F113" t="s">
        <v>3233</v>
      </c>
      <c r="G113">
        <v>12</v>
      </c>
      <c r="H113">
        <v>23928</v>
      </c>
      <c r="I113">
        <v>0.03</v>
      </c>
      <c r="J113">
        <v>23210.16</v>
      </c>
      <c r="K113" s="12">
        <v>43149</v>
      </c>
      <c r="L113">
        <f>YEAR(Таблица3[[#This Row],[Дата заказа]])</f>
        <v>2018</v>
      </c>
      <c r="M113">
        <f>MONTH(Таблица3[[#This Row],[Дата заказа]])</f>
        <v>2</v>
      </c>
      <c r="N113">
        <f>DAY(Таблица3[[#This Row],[Дата заказа]])</f>
        <v>18</v>
      </c>
      <c r="O113" s="14">
        <f>WEEKDAY(Таблица3[[#This Row],[Дата заказа]],2)</f>
        <v>7</v>
      </c>
      <c r="P113" s="14">
        <f>WEEKNUM(Таблица3[[#This Row],[Дата заказа]],2)</f>
        <v>7</v>
      </c>
    </row>
    <row r="114" spans="1:16" x14ac:dyDescent="0.35">
      <c r="A114" s="1">
        <v>55</v>
      </c>
      <c r="B114" t="s">
        <v>3273</v>
      </c>
      <c r="C114" t="s">
        <v>3271</v>
      </c>
      <c r="D114" t="s">
        <v>3271</v>
      </c>
      <c r="E114">
        <v>699</v>
      </c>
      <c r="F114" t="s">
        <v>3233</v>
      </c>
      <c r="G114">
        <v>10</v>
      </c>
      <c r="H114">
        <v>6990</v>
      </c>
      <c r="I114">
        <v>0</v>
      </c>
      <c r="J114">
        <v>6990</v>
      </c>
      <c r="K114" s="11">
        <v>43133</v>
      </c>
      <c r="L114">
        <f>YEAR(Таблица3[[#This Row],[Дата заказа]])</f>
        <v>2018</v>
      </c>
      <c r="M114">
        <f>MONTH(Таблица3[[#This Row],[Дата заказа]])</f>
        <v>2</v>
      </c>
      <c r="N114">
        <f>DAY(Таблица3[[#This Row],[Дата заказа]])</f>
        <v>2</v>
      </c>
      <c r="O114" s="14">
        <f>WEEKDAY(Таблица3[[#This Row],[Дата заказа]],2)</f>
        <v>5</v>
      </c>
      <c r="P114" s="14">
        <f>WEEKNUM(Таблица3[[#This Row],[Дата заказа]],2)</f>
        <v>5</v>
      </c>
    </row>
    <row r="115" spans="1:16" x14ac:dyDescent="0.35">
      <c r="A115" s="1">
        <v>35</v>
      </c>
      <c r="B115" t="s">
        <v>3230</v>
      </c>
      <c r="C115" t="s">
        <v>3231</v>
      </c>
      <c r="D115" t="s">
        <v>3232</v>
      </c>
      <c r="E115">
        <v>617</v>
      </c>
      <c r="F115" t="s">
        <v>3233</v>
      </c>
      <c r="G115">
        <v>10</v>
      </c>
      <c r="H115">
        <v>6170</v>
      </c>
      <c r="I115">
        <v>0</v>
      </c>
      <c r="J115">
        <v>6170</v>
      </c>
      <c r="K115" s="12">
        <v>42950</v>
      </c>
      <c r="L115">
        <f>YEAR(Таблица3[[#This Row],[Дата заказа]])</f>
        <v>2017</v>
      </c>
      <c r="M115">
        <f>MONTH(Таблица3[[#This Row],[Дата заказа]])</f>
        <v>8</v>
      </c>
      <c r="N115">
        <f>DAY(Таблица3[[#This Row],[Дата заказа]])</f>
        <v>3</v>
      </c>
      <c r="O115" s="14">
        <f>WEEKDAY(Таблица3[[#This Row],[Дата заказа]],2)</f>
        <v>4</v>
      </c>
      <c r="P115" s="14">
        <f>WEEKNUM(Таблица3[[#This Row],[Дата заказа]],2)</f>
        <v>32</v>
      </c>
    </row>
    <row r="116" spans="1:16" x14ac:dyDescent="0.35">
      <c r="A116" s="1">
        <v>8</v>
      </c>
      <c r="B116" t="s">
        <v>3249</v>
      </c>
      <c r="C116" t="s">
        <v>3250</v>
      </c>
      <c r="D116" t="s">
        <v>3251</v>
      </c>
      <c r="E116">
        <v>847</v>
      </c>
      <c r="F116" t="s">
        <v>3229</v>
      </c>
      <c r="G116">
        <v>15</v>
      </c>
      <c r="H116">
        <v>12705</v>
      </c>
      <c r="I116">
        <v>0</v>
      </c>
      <c r="J116">
        <v>12705</v>
      </c>
      <c r="K116" s="11">
        <v>43797</v>
      </c>
      <c r="L116">
        <f>YEAR(Таблица3[[#This Row],[Дата заказа]])</f>
        <v>2019</v>
      </c>
      <c r="M116">
        <f>MONTH(Таблица3[[#This Row],[Дата заказа]])</f>
        <v>11</v>
      </c>
      <c r="N116">
        <f>DAY(Таблица3[[#This Row],[Дата заказа]])</f>
        <v>28</v>
      </c>
      <c r="O116" s="14">
        <f>WEEKDAY(Таблица3[[#This Row],[Дата заказа]],2)</f>
        <v>4</v>
      </c>
      <c r="P116" s="14">
        <f>WEEKNUM(Таблица3[[#This Row],[Дата заказа]],2)</f>
        <v>48</v>
      </c>
    </row>
    <row r="117" spans="1:16" x14ac:dyDescent="0.35">
      <c r="A117" s="1">
        <v>14</v>
      </c>
      <c r="B117" t="s">
        <v>3279</v>
      </c>
      <c r="C117" t="s">
        <v>3227</v>
      </c>
      <c r="D117" t="s">
        <v>3227</v>
      </c>
      <c r="E117">
        <v>770</v>
      </c>
      <c r="F117" t="s">
        <v>3229</v>
      </c>
      <c r="G117">
        <v>20</v>
      </c>
      <c r="H117">
        <v>15400</v>
      </c>
      <c r="I117">
        <v>0.03</v>
      </c>
      <c r="J117">
        <v>14938</v>
      </c>
      <c r="K117" s="12">
        <v>43732</v>
      </c>
      <c r="L117">
        <f>YEAR(Таблица3[[#This Row],[Дата заказа]])</f>
        <v>2019</v>
      </c>
      <c r="M117">
        <f>MONTH(Таблица3[[#This Row],[Дата заказа]])</f>
        <v>9</v>
      </c>
      <c r="N117">
        <f>DAY(Таблица3[[#This Row],[Дата заказа]])</f>
        <v>24</v>
      </c>
      <c r="O117" s="14">
        <f>WEEKDAY(Таблица3[[#This Row],[Дата заказа]],2)</f>
        <v>2</v>
      </c>
      <c r="P117" s="14">
        <f>WEEKNUM(Таблица3[[#This Row],[Дата заказа]],2)</f>
        <v>39</v>
      </c>
    </row>
    <row r="118" spans="1:16" x14ac:dyDescent="0.35">
      <c r="A118" s="1">
        <v>18</v>
      </c>
      <c r="B118" t="s">
        <v>3226</v>
      </c>
      <c r="C118" t="s">
        <v>3227</v>
      </c>
      <c r="D118" t="s">
        <v>3228</v>
      </c>
      <c r="E118">
        <v>1531</v>
      </c>
      <c r="F118" t="s">
        <v>3229</v>
      </c>
      <c r="G118">
        <v>15</v>
      </c>
      <c r="H118">
        <v>22965</v>
      </c>
      <c r="I118">
        <v>0.03</v>
      </c>
      <c r="J118">
        <v>22276.05</v>
      </c>
      <c r="K118" s="11">
        <v>42228</v>
      </c>
      <c r="L118">
        <f>YEAR(Таблица3[[#This Row],[Дата заказа]])</f>
        <v>2015</v>
      </c>
      <c r="M118">
        <f>MONTH(Таблица3[[#This Row],[Дата заказа]])</f>
        <v>8</v>
      </c>
      <c r="N118">
        <f>DAY(Таблица3[[#This Row],[Дата заказа]])</f>
        <v>12</v>
      </c>
      <c r="O118" s="14">
        <f>WEEKDAY(Таблица3[[#This Row],[Дата заказа]],2)</f>
        <v>3</v>
      </c>
      <c r="P118" s="14">
        <f>WEEKNUM(Таблица3[[#This Row],[Дата заказа]],2)</f>
        <v>33</v>
      </c>
    </row>
    <row r="119" spans="1:16" x14ac:dyDescent="0.35">
      <c r="A119" s="1">
        <v>17</v>
      </c>
      <c r="B119" t="s">
        <v>3285</v>
      </c>
      <c r="C119" t="s">
        <v>3243</v>
      </c>
      <c r="D119" t="s">
        <v>3246</v>
      </c>
      <c r="E119">
        <v>967</v>
      </c>
      <c r="F119" t="s">
        <v>3233</v>
      </c>
      <c r="G119">
        <v>12</v>
      </c>
      <c r="H119">
        <v>11604</v>
      </c>
      <c r="I119">
        <v>0</v>
      </c>
      <c r="J119">
        <v>11604</v>
      </c>
      <c r="K119" s="12">
        <v>42491</v>
      </c>
      <c r="L119">
        <f>YEAR(Таблица3[[#This Row],[Дата заказа]])</f>
        <v>2016</v>
      </c>
      <c r="M119">
        <f>MONTH(Таблица3[[#This Row],[Дата заказа]])</f>
        <v>5</v>
      </c>
      <c r="N119">
        <f>DAY(Таблица3[[#This Row],[Дата заказа]])</f>
        <v>1</v>
      </c>
      <c r="O119" s="14">
        <f>WEEKDAY(Таблица3[[#This Row],[Дата заказа]],2)</f>
        <v>7</v>
      </c>
      <c r="P119" s="14">
        <f>WEEKNUM(Таблица3[[#This Row],[Дата заказа]],2)</f>
        <v>18</v>
      </c>
    </row>
    <row r="120" spans="1:16" x14ac:dyDescent="0.35">
      <c r="A120" s="1">
        <v>40</v>
      </c>
      <c r="B120" t="s">
        <v>3249</v>
      </c>
      <c r="C120" t="s">
        <v>3250</v>
      </c>
      <c r="D120" t="s">
        <v>3251</v>
      </c>
      <c r="E120">
        <v>847</v>
      </c>
      <c r="F120" t="s">
        <v>3229</v>
      </c>
      <c r="G120">
        <v>15</v>
      </c>
      <c r="H120">
        <v>12705</v>
      </c>
      <c r="I120">
        <v>0</v>
      </c>
      <c r="J120">
        <v>12705</v>
      </c>
      <c r="K120" s="11">
        <v>42941</v>
      </c>
      <c r="L120">
        <f>YEAR(Таблица3[[#This Row],[Дата заказа]])</f>
        <v>2017</v>
      </c>
      <c r="M120">
        <f>MONTH(Таблица3[[#This Row],[Дата заказа]])</f>
        <v>7</v>
      </c>
      <c r="N120">
        <f>DAY(Таблица3[[#This Row],[Дата заказа]])</f>
        <v>25</v>
      </c>
      <c r="O120" s="14">
        <f>WEEKDAY(Таблица3[[#This Row],[Дата заказа]],2)</f>
        <v>2</v>
      </c>
      <c r="P120" s="14">
        <f>WEEKNUM(Таблица3[[#This Row],[Дата заказа]],2)</f>
        <v>31</v>
      </c>
    </row>
    <row r="121" spans="1:16" x14ac:dyDescent="0.35">
      <c r="A121" s="1">
        <v>24</v>
      </c>
      <c r="B121" t="s">
        <v>3234</v>
      </c>
      <c r="C121" t="s">
        <v>3235</v>
      </c>
      <c r="D121" t="s">
        <v>3236</v>
      </c>
      <c r="E121">
        <v>957</v>
      </c>
      <c r="F121" t="s">
        <v>3229</v>
      </c>
      <c r="G121">
        <v>25</v>
      </c>
      <c r="H121">
        <v>23925</v>
      </c>
      <c r="I121">
        <v>0.03</v>
      </c>
      <c r="J121">
        <v>23207.25</v>
      </c>
      <c r="K121" s="12">
        <v>43752</v>
      </c>
      <c r="L121">
        <f>YEAR(Таблица3[[#This Row],[Дата заказа]])</f>
        <v>2019</v>
      </c>
      <c r="M121">
        <f>MONTH(Таблица3[[#This Row],[Дата заказа]])</f>
        <v>10</v>
      </c>
      <c r="N121">
        <f>DAY(Таблица3[[#This Row],[Дата заказа]])</f>
        <v>14</v>
      </c>
      <c r="O121" s="14">
        <f>WEEKDAY(Таблица3[[#This Row],[Дата заказа]],2)</f>
        <v>1</v>
      </c>
      <c r="P121" s="14">
        <f>WEEKNUM(Таблица3[[#This Row],[Дата заказа]],2)</f>
        <v>42</v>
      </c>
    </row>
    <row r="122" spans="1:16" x14ac:dyDescent="0.35">
      <c r="A122" s="1">
        <v>18</v>
      </c>
      <c r="B122" t="s">
        <v>3226</v>
      </c>
      <c r="C122" t="s">
        <v>3227</v>
      </c>
      <c r="D122" t="s">
        <v>3228</v>
      </c>
      <c r="E122">
        <v>1531</v>
      </c>
      <c r="F122" t="s">
        <v>3229</v>
      </c>
      <c r="G122">
        <v>15</v>
      </c>
      <c r="H122">
        <v>22965</v>
      </c>
      <c r="I122">
        <v>0.03</v>
      </c>
      <c r="J122">
        <v>22276.05</v>
      </c>
      <c r="K122" s="11">
        <v>43930</v>
      </c>
      <c r="L122">
        <f>YEAR(Таблица3[[#This Row],[Дата заказа]])</f>
        <v>2020</v>
      </c>
      <c r="M122">
        <f>MONTH(Таблица3[[#This Row],[Дата заказа]])</f>
        <v>4</v>
      </c>
      <c r="N122">
        <f>DAY(Таблица3[[#This Row],[Дата заказа]])</f>
        <v>9</v>
      </c>
      <c r="O122" s="14">
        <f>WEEKDAY(Таблица3[[#This Row],[Дата заказа]],2)</f>
        <v>4</v>
      </c>
      <c r="P122" s="14">
        <f>WEEKNUM(Таблица3[[#This Row],[Дата заказа]],2)</f>
        <v>15</v>
      </c>
    </row>
    <row r="123" spans="1:16" x14ac:dyDescent="0.35">
      <c r="A123" s="1">
        <v>55</v>
      </c>
      <c r="B123" t="s">
        <v>3273</v>
      </c>
      <c r="C123" t="s">
        <v>3271</v>
      </c>
      <c r="D123" t="s">
        <v>3271</v>
      </c>
      <c r="E123">
        <v>699</v>
      </c>
      <c r="F123" t="s">
        <v>3233</v>
      </c>
      <c r="G123">
        <v>10</v>
      </c>
      <c r="H123">
        <v>6990</v>
      </c>
      <c r="I123">
        <v>0</v>
      </c>
      <c r="J123">
        <v>6990</v>
      </c>
      <c r="K123" s="12">
        <v>43735</v>
      </c>
      <c r="L123">
        <f>YEAR(Таблица3[[#This Row],[Дата заказа]])</f>
        <v>2019</v>
      </c>
      <c r="M123">
        <f>MONTH(Таблица3[[#This Row],[Дата заказа]])</f>
        <v>9</v>
      </c>
      <c r="N123">
        <f>DAY(Таблица3[[#This Row],[Дата заказа]])</f>
        <v>27</v>
      </c>
      <c r="O123" s="14">
        <f>WEEKDAY(Таблица3[[#This Row],[Дата заказа]],2)</f>
        <v>5</v>
      </c>
      <c r="P123" s="14">
        <f>WEEKNUM(Таблица3[[#This Row],[Дата заказа]],2)</f>
        <v>39</v>
      </c>
    </row>
    <row r="124" spans="1:16" x14ac:dyDescent="0.35">
      <c r="A124" s="1">
        <v>1</v>
      </c>
      <c r="B124" t="s">
        <v>3239</v>
      </c>
      <c r="C124" t="s">
        <v>3240</v>
      </c>
      <c r="D124" t="s">
        <v>3241</v>
      </c>
      <c r="E124">
        <v>876</v>
      </c>
      <c r="F124" t="s">
        <v>3233</v>
      </c>
      <c r="G124">
        <v>20</v>
      </c>
      <c r="H124">
        <v>17520</v>
      </c>
      <c r="I124">
        <v>0.03</v>
      </c>
      <c r="J124">
        <v>16994.400000000001</v>
      </c>
      <c r="K124" s="11">
        <v>42830</v>
      </c>
      <c r="L124">
        <f>YEAR(Таблица3[[#This Row],[Дата заказа]])</f>
        <v>2017</v>
      </c>
      <c r="M124">
        <f>MONTH(Таблица3[[#This Row],[Дата заказа]])</f>
        <v>4</v>
      </c>
      <c r="N124">
        <f>DAY(Таблица3[[#This Row],[Дата заказа]])</f>
        <v>5</v>
      </c>
      <c r="O124" s="14">
        <f>WEEKDAY(Таблица3[[#This Row],[Дата заказа]],2)</f>
        <v>3</v>
      </c>
      <c r="P124" s="14">
        <f>WEEKNUM(Таблица3[[#This Row],[Дата заказа]],2)</f>
        <v>15</v>
      </c>
    </row>
    <row r="125" spans="1:16" x14ac:dyDescent="0.35">
      <c r="A125" s="1">
        <v>44</v>
      </c>
      <c r="B125" t="s">
        <v>3264</v>
      </c>
      <c r="C125" t="s">
        <v>3250</v>
      </c>
      <c r="D125" t="s">
        <v>3265</v>
      </c>
      <c r="E125">
        <v>1386</v>
      </c>
      <c r="F125" t="s">
        <v>3229</v>
      </c>
      <c r="G125">
        <v>20</v>
      </c>
      <c r="H125">
        <v>27720</v>
      </c>
      <c r="I125">
        <v>0.03</v>
      </c>
      <c r="J125">
        <v>26888.400000000001</v>
      </c>
      <c r="K125" s="12">
        <v>43775</v>
      </c>
      <c r="L125">
        <f>YEAR(Таблица3[[#This Row],[Дата заказа]])</f>
        <v>2019</v>
      </c>
      <c r="M125">
        <f>MONTH(Таблица3[[#This Row],[Дата заказа]])</f>
        <v>11</v>
      </c>
      <c r="N125">
        <f>DAY(Таблица3[[#This Row],[Дата заказа]])</f>
        <v>6</v>
      </c>
      <c r="O125" s="14">
        <f>WEEKDAY(Таблица3[[#This Row],[Дата заказа]],2)</f>
        <v>3</v>
      </c>
      <c r="P125" s="14">
        <f>WEEKNUM(Таблица3[[#This Row],[Дата заказа]],2)</f>
        <v>45</v>
      </c>
    </row>
    <row r="126" spans="1:16" x14ac:dyDescent="0.35">
      <c r="A126" s="1">
        <v>43</v>
      </c>
      <c r="B126" t="s">
        <v>3242</v>
      </c>
      <c r="C126" t="s">
        <v>3243</v>
      </c>
      <c r="D126" t="s">
        <v>3244</v>
      </c>
      <c r="E126">
        <v>759</v>
      </c>
      <c r="F126" t="s">
        <v>3233</v>
      </c>
      <c r="G126">
        <v>10</v>
      </c>
      <c r="H126">
        <v>7590</v>
      </c>
      <c r="I126">
        <v>0</v>
      </c>
      <c r="J126">
        <v>7590</v>
      </c>
      <c r="K126" s="11">
        <v>43353</v>
      </c>
      <c r="L126">
        <f>YEAR(Таблица3[[#This Row],[Дата заказа]])</f>
        <v>2018</v>
      </c>
      <c r="M126">
        <f>MONTH(Таблица3[[#This Row],[Дата заказа]])</f>
        <v>9</v>
      </c>
      <c r="N126">
        <f>DAY(Таблица3[[#This Row],[Дата заказа]])</f>
        <v>10</v>
      </c>
      <c r="O126" s="14">
        <f>WEEKDAY(Таблица3[[#This Row],[Дата заказа]],2)</f>
        <v>1</v>
      </c>
      <c r="P126" s="14">
        <f>WEEKNUM(Таблица3[[#This Row],[Дата заказа]],2)</f>
        <v>37</v>
      </c>
    </row>
    <row r="127" spans="1:16" x14ac:dyDescent="0.35">
      <c r="A127" s="1">
        <v>26</v>
      </c>
      <c r="B127" t="s">
        <v>3283</v>
      </c>
      <c r="C127" t="s">
        <v>3231</v>
      </c>
      <c r="D127" t="s">
        <v>3232</v>
      </c>
      <c r="E127">
        <v>2197</v>
      </c>
      <c r="F127" t="s">
        <v>3229</v>
      </c>
      <c r="G127">
        <v>40</v>
      </c>
      <c r="H127">
        <v>87880</v>
      </c>
      <c r="I127">
        <v>0.12</v>
      </c>
      <c r="J127">
        <v>77334.399999999994</v>
      </c>
      <c r="K127" s="12">
        <v>42721</v>
      </c>
      <c r="L127">
        <f>YEAR(Таблица3[[#This Row],[Дата заказа]])</f>
        <v>2016</v>
      </c>
      <c r="M127">
        <f>MONTH(Таблица3[[#This Row],[Дата заказа]])</f>
        <v>12</v>
      </c>
      <c r="N127">
        <f>DAY(Таблица3[[#This Row],[Дата заказа]])</f>
        <v>17</v>
      </c>
      <c r="O127" s="14">
        <f>WEEKDAY(Таблица3[[#This Row],[Дата заказа]],2)</f>
        <v>6</v>
      </c>
      <c r="P127" s="14">
        <f>WEEKNUM(Таблица3[[#This Row],[Дата заказа]],2)</f>
        <v>51</v>
      </c>
    </row>
    <row r="128" spans="1:16" x14ac:dyDescent="0.35">
      <c r="A128" s="1">
        <v>20</v>
      </c>
      <c r="B128" t="s">
        <v>3281</v>
      </c>
      <c r="C128" t="s">
        <v>3235</v>
      </c>
      <c r="D128" t="s">
        <v>3282</v>
      </c>
      <c r="E128">
        <v>2198</v>
      </c>
      <c r="F128" t="s">
        <v>3233</v>
      </c>
      <c r="G128">
        <v>35</v>
      </c>
      <c r="H128">
        <v>76930</v>
      </c>
      <c r="I128">
        <v>0.12</v>
      </c>
      <c r="J128">
        <v>67698.399999999994</v>
      </c>
      <c r="K128" s="11">
        <v>44132</v>
      </c>
      <c r="L128">
        <f>YEAR(Таблица3[[#This Row],[Дата заказа]])</f>
        <v>2020</v>
      </c>
      <c r="M128">
        <f>MONTH(Таблица3[[#This Row],[Дата заказа]])</f>
        <v>10</v>
      </c>
      <c r="N128">
        <f>DAY(Таблица3[[#This Row],[Дата заказа]])</f>
        <v>28</v>
      </c>
      <c r="O128" s="14">
        <f>WEEKDAY(Таблица3[[#This Row],[Дата заказа]],2)</f>
        <v>3</v>
      </c>
      <c r="P128" s="14">
        <f>WEEKNUM(Таблица3[[#This Row],[Дата заказа]],2)</f>
        <v>44</v>
      </c>
    </row>
    <row r="129" spans="1:16" x14ac:dyDescent="0.35">
      <c r="A129" s="1">
        <v>10</v>
      </c>
      <c r="B129" t="s">
        <v>3288</v>
      </c>
      <c r="C129" t="s">
        <v>3240</v>
      </c>
      <c r="D129" t="s">
        <v>3289</v>
      </c>
      <c r="E129">
        <v>800</v>
      </c>
      <c r="F129" t="s">
        <v>3229</v>
      </c>
      <c r="G129">
        <v>25</v>
      </c>
      <c r="H129">
        <v>20000</v>
      </c>
      <c r="I129">
        <v>0.03</v>
      </c>
      <c r="J129">
        <v>19400</v>
      </c>
      <c r="K129" s="12">
        <v>42513</v>
      </c>
      <c r="L129">
        <f>YEAR(Таблица3[[#This Row],[Дата заказа]])</f>
        <v>2016</v>
      </c>
      <c r="M129">
        <f>MONTH(Таблица3[[#This Row],[Дата заказа]])</f>
        <v>5</v>
      </c>
      <c r="N129">
        <f>DAY(Таблица3[[#This Row],[Дата заказа]])</f>
        <v>23</v>
      </c>
      <c r="O129" s="14">
        <f>WEEKDAY(Таблица3[[#This Row],[Дата заказа]],2)</f>
        <v>1</v>
      </c>
      <c r="P129" s="14">
        <f>WEEKNUM(Таблица3[[#This Row],[Дата заказа]],2)</f>
        <v>22</v>
      </c>
    </row>
    <row r="130" spans="1:16" x14ac:dyDescent="0.35">
      <c r="A130" s="1">
        <v>6</v>
      </c>
      <c r="B130" t="s">
        <v>3252</v>
      </c>
      <c r="C130" t="s">
        <v>3243</v>
      </c>
      <c r="D130" t="s">
        <v>3253</v>
      </c>
      <c r="E130">
        <v>3197</v>
      </c>
      <c r="F130" t="s">
        <v>3233</v>
      </c>
      <c r="G130">
        <v>6</v>
      </c>
      <c r="H130">
        <v>19182</v>
      </c>
      <c r="I130">
        <v>0.03</v>
      </c>
      <c r="J130">
        <v>18606.54</v>
      </c>
      <c r="K130" s="11">
        <v>42327</v>
      </c>
      <c r="L130">
        <f>YEAR(Таблица3[[#This Row],[Дата заказа]])</f>
        <v>2015</v>
      </c>
      <c r="M130">
        <f>MONTH(Таблица3[[#This Row],[Дата заказа]])</f>
        <v>11</v>
      </c>
      <c r="N130">
        <f>DAY(Таблица3[[#This Row],[Дата заказа]])</f>
        <v>19</v>
      </c>
      <c r="O130" s="14">
        <f>WEEKDAY(Таблица3[[#This Row],[Дата заказа]],2)</f>
        <v>4</v>
      </c>
      <c r="P130" s="14">
        <f>WEEKNUM(Таблица3[[#This Row],[Дата заказа]],2)</f>
        <v>47</v>
      </c>
    </row>
    <row r="131" spans="1:16" x14ac:dyDescent="0.35">
      <c r="A131" s="1">
        <v>14</v>
      </c>
      <c r="B131" t="s">
        <v>3279</v>
      </c>
      <c r="C131" t="s">
        <v>3227</v>
      </c>
      <c r="D131" t="s">
        <v>3227</v>
      </c>
      <c r="E131">
        <v>770</v>
      </c>
      <c r="F131" t="s">
        <v>3229</v>
      </c>
      <c r="G131">
        <v>20</v>
      </c>
      <c r="H131">
        <v>15400</v>
      </c>
      <c r="I131">
        <v>0.03</v>
      </c>
      <c r="J131">
        <v>14938</v>
      </c>
      <c r="K131" s="12">
        <v>43504</v>
      </c>
      <c r="L131">
        <f>YEAR(Таблица3[[#This Row],[Дата заказа]])</f>
        <v>2019</v>
      </c>
      <c r="M131">
        <f>MONTH(Таблица3[[#This Row],[Дата заказа]])</f>
        <v>2</v>
      </c>
      <c r="N131">
        <f>DAY(Таблица3[[#This Row],[Дата заказа]])</f>
        <v>8</v>
      </c>
      <c r="O131" s="14">
        <f>WEEKDAY(Таблица3[[#This Row],[Дата заказа]],2)</f>
        <v>5</v>
      </c>
      <c r="P131" s="14">
        <f>WEEKNUM(Таблица3[[#This Row],[Дата заказа]],2)</f>
        <v>6</v>
      </c>
    </row>
    <row r="132" spans="1:16" x14ac:dyDescent="0.35">
      <c r="A132" s="1">
        <v>16</v>
      </c>
      <c r="B132" t="s">
        <v>3299</v>
      </c>
      <c r="C132" t="s">
        <v>3275</v>
      </c>
      <c r="D132" t="s">
        <v>3300</v>
      </c>
      <c r="E132">
        <v>843</v>
      </c>
      <c r="F132" t="s">
        <v>3233</v>
      </c>
      <c r="G132">
        <v>5</v>
      </c>
      <c r="H132">
        <v>4215</v>
      </c>
      <c r="I132">
        <v>0</v>
      </c>
      <c r="J132">
        <v>4215</v>
      </c>
      <c r="K132" s="11">
        <v>42421</v>
      </c>
      <c r="L132">
        <f>YEAR(Таблица3[[#This Row],[Дата заказа]])</f>
        <v>2016</v>
      </c>
      <c r="M132">
        <f>MONTH(Таблица3[[#This Row],[Дата заказа]])</f>
        <v>2</v>
      </c>
      <c r="N132">
        <f>DAY(Таблица3[[#This Row],[Дата заказа]])</f>
        <v>21</v>
      </c>
      <c r="O132" s="14">
        <f>WEEKDAY(Таблица3[[#This Row],[Дата заказа]],2)</f>
        <v>7</v>
      </c>
      <c r="P132" s="14">
        <f>WEEKNUM(Таблица3[[#This Row],[Дата заказа]],2)</f>
        <v>8</v>
      </c>
    </row>
    <row r="133" spans="1:16" x14ac:dyDescent="0.35">
      <c r="A133" s="1">
        <v>24</v>
      </c>
      <c r="B133" t="s">
        <v>3234</v>
      </c>
      <c r="C133" t="s">
        <v>3235</v>
      </c>
      <c r="D133" t="s">
        <v>3236</v>
      </c>
      <c r="E133">
        <v>957</v>
      </c>
      <c r="F133" t="s">
        <v>3229</v>
      </c>
      <c r="G133">
        <v>25</v>
      </c>
      <c r="H133">
        <v>23925</v>
      </c>
      <c r="I133">
        <v>0.03</v>
      </c>
      <c r="J133">
        <v>23207.25</v>
      </c>
      <c r="K133" s="12">
        <v>42793</v>
      </c>
      <c r="L133">
        <f>YEAR(Таблица3[[#This Row],[Дата заказа]])</f>
        <v>2017</v>
      </c>
      <c r="M133">
        <f>MONTH(Таблица3[[#This Row],[Дата заказа]])</f>
        <v>2</v>
      </c>
      <c r="N133">
        <f>DAY(Таблица3[[#This Row],[Дата заказа]])</f>
        <v>27</v>
      </c>
      <c r="O133" s="14">
        <f>WEEKDAY(Таблица3[[#This Row],[Дата заказа]],2)</f>
        <v>1</v>
      </c>
      <c r="P133" s="14">
        <f>WEEKNUM(Таблица3[[#This Row],[Дата заказа]],2)</f>
        <v>10</v>
      </c>
    </row>
    <row r="134" spans="1:16" x14ac:dyDescent="0.35">
      <c r="A134" s="1">
        <v>11</v>
      </c>
      <c r="B134" t="s">
        <v>3242</v>
      </c>
      <c r="C134" t="s">
        <v>3243</v>
      </c>
      <c r="D134" t="s">
        <v>3261</v>
      </c>
      <c r="E134">
        <v>3197</v>
      </c>
      <c r="F134" t="s">
        <v>3233</v>
      </c>
      <c r="G134">
        <v>10</v>
      </c>
      <c r="H134">
        <v>31970</v>
      </c>
      <c r="I134">
        <v>0</v>
      </c>
      <c r="J134">
        <v>31970</v>
      </c>
      <c r="K134" s="11">
        <v>43901</v>
      </c>
      <c r="L134">
        <f>YEAR(Таблица3[[#This Row],[Дата заказа]])</f>
        <v>2020</v>
      </c>
      <c r="M134">
        <f>MONTH(Таблица3[[#This Row],[Дата заказа]])</f>
        <v>3</v>
      </c>
      <c r="N134">
        <f>DAY(Таблица3[[#This Row],[Дата заказа]])</f>
        <v>11</v>
      </c>
      <c r="O134" s="14">
        <f>WEEKDAY(Таблица3[[#This Row],[Дата заказа]],2)</f>
        <v>3</v>
      </c>
      <c r="P134" s="14">
        <f>WEEKNUM(Таблица3[[#This Row],[Дата заказа]],2)</f>
        <v>11</v>
      </c>
    </row>
    <row r="135" spans="1:16" x14ac:dyDescent="0.35">
      <c r="A135" s="1">
        <v>36</v>
      </c>
      <c r="B135" t="s">
        <v>3266</v>
      </c>
      <c r="C135" t="s">
        <v>3250</v>
      </c>
      <c r="D135" t="s">
        <v>3267</v>
      </c>
      <c r="E135">
        <v>912</v>
      </c>
      <c r="F135" t="s">
        <v>3229</v>
      </c>
      <c r="G135">
        <v>15</v>
      </c>
      <c r="H135">
        <v>13680</v>
      </c>
      <c r="I135">
        <v>0</v>
      </c>
      <c r="J135">
        <v>13680</v>
      </c>
      <c r="K135" s="12">
        <v>42532</v>
      </c>
      <c r="L135">
        <f>YEAR(Таблица3[[#This Row],[Дата заказа]])</f>
        <v>2016</v>
      </c>
      <c r="M135">
        <f>MONTH(Таблица3[[#This Row],[Дата заказа]])</f>
        <v>6</v>
      </c>
      <c r="N135">
        <f>DAY(Таблица3[[#This Row],[Дата заказа]])</f>
        <v>11</v>
      </c>
      <c r="O135" s="14">
        <f>WEEKDAY(Таблица3[[#This Row],[Дата заказа]],2)</f>
        <v>6</v>
      </c>
      <c r="P135" s="14">
        <f>WEEKNUM(Таблица3[[#This Row],[Дата заказа]],2)</f>
        <v>24</v>
      </c>
    </row>
    <row r="136" spans="1:16" x14ac:dyDescent="0.35">
      <c r="A136" s="1">
        <v>11</v>
      </c>
      <c r="B136" t="s">
        <v>3242</v>
      </c>
      <c r="C136" t="s">
        <v>3243</v>
      </c>
      <c r="D136" t="s">
        <v>3261</v>
      </c>
      <c r="E136">
        <v>3197</v>
      </c>
      <c r="F136" t="s">
        <v>3233</v>
      </c>
      <c r="G136">
        <v>10</v>
      </c>
      <c r="H136">
        <v>31970</v>
      </c>
      <c r="I136">
        <v>0</v>
      </c>
      <c r="J136">
        <v>31970</v>
      </c>
      <c r="K136" s="11">
        <v>42251</v>
      </c>
      <c r="L136">
        <f>YEAR(Таблица3[[#This Row],[Дата заказа]])</f>
        <v>2015</v>
      </c>
      <c r="M136">
        <f>MONTH(Таблица3[[#This Row],[Дата заказа]])</f>
        <v>9</v>
      </c>
      <c r="N136">
        <f>DAY(Таблица3[[#This Row],[Дата заказа]])</f>
        <v>4</v>
      </c>
      <c r="O136" s="14">
        <f>WEEKDAY(Таблица3[[#This Row],[Дата заказа]],2)</f>
        <v>5</v>
      </c>
      <c r="P136" s="14">
        <f>WEEKNUM(Таблица3[[#This Row],[Дата заказа]],2)</f>
        <v>36</v>
      </c>
    </row>
    <row r="137" spans="1:16" x14ac:dyDescent="0.35">
      <c r="A137" s="1">
        <v>23</v>
      </c>
      <c r="B137" t="s">
        <v>3301</v>
      </c>
      <c r="C137" t="s">
        <v>3271</v>
      </c>
      <c r="D137" t="s">
        <v>3302</v>
      </c>
      <c r="E137">
        <v>2645</v>
      </c>
      <c r="F137" t="s">
        <v>3233</v>
      </c>
      <c r="G137">
        <v>50</v>
      </c>
      <c r="H137">
        <v>132250</v>
      </c>
      <c r="I137">
        <v>0.15</v>
      </c>
      <c r="J137">
        <v>112412.5</v>
      </c>
      <c r="K137" s="12">
        <v>44143</v>
      </c>
      <c r="L137">
        <f>YEAR(Таблица3[[#This Row],[Дата заказа]])</f>
        <v>2020</v>
      </c>
      <c r="M137">
        <f>MONTH(Таблица3[[#This Row],[Дата заказа]])</f>
        <v>11</v>
      </c>
      <c r="N137">
        <f>DAY(Таблица3[[#This Row],[Дата заказа]])</f>
        <v>8</v>
      </c>
      <c r="O137" s="14">
        <f>WEEKDAY(Таблица3[[#This Row],[Дата заказа]],2)</f>
        <v>7</v>
      </c>
      <c r="P137" s="14">
        <f>WEEKNUM(Таблица3[[#This Row],[Дата заказа]],2)</f>
        <v>45</v>
      </c>
    </row>
    <row r="138" spans="1:16" x14ac:dyDescent="0.35">
      <c r="A138" s="1">
        <v>45</v>
      </c>
      <c r="B138" t="s">
        <v>3287</v>
      </c>
      <c r="C138" t="s">
        <v>3243</v>
      </c>
      <c r="D138" t="s">
        <v>3244</v>
      </c>
      <c r="E138">
        <v>759</v>
      </c>
      <c r="F138" t="s">
        <v>3233</v>
      </c>
      <c r="G138">
        <v>14</v>
      </c>
      <c r="H138">
        <v>10626</v>
      </c>
      <c r="I138">
        <v>0</v>
      </c>
      <c r="J138">
        <v>10626</v>
      </c>
      <c r="K138" s="11">
        <v>42728</v>
      </c>
      <c r="L138">
        <f>YEAR(Таблица3[[#This Row],[Дата заказа]])</f>
        <v>2016</v>
      </c>
      <c r="M138">
        <f>MONTH(Таблица3[[#This Row],[Дата заказа]])</f>
        <v>12</v>
      </c>
      <c r="N138">
        <f>DAY(Таблица3[[#This Row],[Дата заказа]])</f>
        <v>24</v>
      </c>
      <c r="O138" s="14">
        <f>WEEKDAY(Таблица3[[#This Row],[Дата заказа]],2)</f>
        <v>6</v>
      </c>
      <c r="P138" s="14">
        <f>WEEKNUM(Таблица3[[#This Row],[Дата заказа]],2)</f>
        <v>52</v>
      </c>
    </row>
    <row r="139" spans="1:16" x14ac:dyDescent="0.35">
      <c r="A139" s="1">
        <v>56</v>
      </c>
      <c r="B139" t="s">
        <v>3288</v>
      </c>
      <c r="C139" t="s">
        <v>3240</v>
      </c>
      <c r="D139" t="s">
        <v>3289</v>
      </c>
      <c r="E139">
        <v>800</v>
      </c>
      <c r="F139" t="s">
        <v>3229</v>
      </c>
      <c r="G139">
        <v>40</v>
      </c>
      <c r="H139">
        <v>32000</v>
      </c>
      <c r="I139">
        <v>0.03</v>
      </c>
      <c r="J139">
        <v>31040</v>
      </c>
      <c r="K139" s="12">
        <v>43962</v>
      </c>
      <c r="L139">
        <f>YEAR(Таблица3[[#This Row],[Дата заказа]])</f>
        <v>2020</v>
      </c>
      <c r="M139">
        <f>MONTH(Таблица3[[#This Row],[Дата заказа]])</f>
        <v>5</v>
      </c>
      <c r="N139">
        <f>DAY(Таблица3[[#This Row],[Дата заказа]])</f>
        <v>11</v>
      </c>
      <c r="O139" s="14">
        <f>WEEKDAY(Таблица3[[#This Row],[Дата заказа]],2)</f>
        <v>1</v>
      </c>
      <c r="P139" s="14">
        <f>WEEKNUM(Таблица3[[#This Row],[Дата заказа]],2)</f>
        <v>20</v>
      </c>
    </row>
    <row r="140" spans="1:16" x14ac:dyDescent="0.35">
      <c r="A140" s="1">
        <v>45</v>
      </c>
      <c r="B140" t="s">
        <v>3287</v>
      </c>
      <c r="C140" t="s">
        <v>3243</v>
      </c>
      <c r="D140" t="s">
        <v>3244</v>
      </c>
      <c r="E140">
        <v>759</v>
      </c>
      <c r="F140" t="s">
        <v>3233</v>
      </c>
      <c r="G140">
        <v>14</v>
      </c>
      <c r="H140">
        <v>10626</v>
      </c>
      <c r="I140">
        <v>0</v>
      </c>
      <c r="J140">
        <v>10626</v>
      </c>
      <c r="K140" s="11">
        <v>43909</v>
      </c>
      <c r="L140">
        <f>YEAR(Таблица3[[#This Row],[Дата заказа]])</f>
        <v>2020</v>
      </c>
      <c r="M140">
        <f>MONTH(Таблица3[[#This Row],[Дата заказа]])</f>
        <v>3</v>
      </c>
      <c r="N140">
        <f>DAY(Таблица3[[#This Row],[Дата заказа]])</f>
        <v>19</v>
      </c>
      <c r="O140" s="14">
        <f>WEEKDAY(Таблица3[[#This Row],[Дата заказа]],2)</f>
        <v>4</v>
      </c>
      <c r="P140" s="14">
        <f>WEEKNUM(Таблица3[[#This Row],[Дата заказа]],2)</f>
        <v>12</v>
      </c>
    </row>
    <row r="141" spans="1:16" x14ac:dyDescent="0.35">
      <c r="A141" s="1">
        <v>10</v>
      </c>
      <c r="B141" t="s">
        <v>3288</v>
      </c>
      <c r="C141" t="s">
        <v>3240</v>
      </c>
      <c r="D141" t="s">
        <v>3289</v>
      </c>
      <c r="E141">
        <v>800</v>
      </c>
      <c r="F141" t="s">
        <v>3229</v>
      </c>
      <c r="G141">
        <v>25</v>
      </c>
      <c r="H141">
        <v>20000</v>
      </c>
      <c r="I141">
        <v>0.03</v>
      </c>
      <c r="J141">
        <v>19400</v>
      </c>
      <c r="K141" s="12">
        <v>43803</v>
      </c>
      <c r="L141">
        <f>YEAR(Таблица3[[#This Row],[Дата заказа]])</f>
        <v>2019</v>
      </c>
      <c r="M141">
        <f>MONTH(Таблица3[[#This Row],[Дата заказа]])</f>
        <v>12</v>
      </c>
      <c r="N141">
        <f>DAY(Таблица3[[#This Row],[Дата заказа]])</f>
        <v>4</v>
      </c>
      <c r="O141" s="14">
        <f>WEEKDAY(Таблица3[[#This Row],[Дата заказа]],2)</f>
        <v>3</v>
      </c>
      <c r="P141" s="14">
        <f>WEEKNUM(Таблица3[[#This Row],[Дата заказа]],2)</f>
        <v>49</v>
      </c>
    </row>
    <row r="142" spans="1:16" x14ac:dyDescent="0.35">
      <c r="A142" s="1">
        <v>20</v>
      </c>
      <c r="B142" t="s">
        <v>3281</v>
      </c>
      <c r="C142" t="s">
        <v>3235</v>
      </c>
      <c r="D142" t="s">
        <v>3282</v>
      </c>
      <c r="E142">
        <v>2198</v>
      </c>
      <c r="F142" t="s">
        <v>3233</v>
      </c>
      <c r="G142">
        <v>35</v>
      </c>
      <c r="H142">
        <v>76930</v>
      </c>
      <c r="I142">
        <v>0.12</v>
      </c>
      <c r="J142">
        <v>67698.399999999994</v>
      </c>
      <c r="K142" s="11">
        <v>42511</v>
      </c>
      <c r="L142">
        <f>YEAR(Таблица3[[#This Row],[Дата заказа]])</f>
        <v>2016</v>
      </c>
      <c r="M142">
        <f>MONTH(Таблица3[[#This Row],[Дата заказа]])</f>
        <v>5</v>
      </c>
      <c r="N142">
        <f>DAY(Таблица3[[#This Row],[Дата заказа]])</f>
        <v>21</v>
      </c>
      <c r="O142" s="14">
        <f>WEEKDAY(Таблица3[[#This Row],[Дата заказа]],2)</f>
        <v>6</v>
      </c>
      <c r="P142" s="14">
        <f>WEEKNUM(Таблица3[[#This Row],[Дата заказа]],2)</f>
        <v>21</v>
      </c>
    </row>
    <row r="143" spans="1:16" x14ac:dyDescent="0.35">
      <c r="A143" s="1">
        <v>35</v>
      </c>
      <c r="B143" t="s">
        <v>3230</v>
      </c>
      <c r="C143" t="s">
        <v>3231</v>
      </c>
      <c r="D143" t="s">
        <v>3232</v>
      </c>
      <c r="E143">
        <v>617</v>
      </c>
      <c r="F143" t="s">
        <v>3233</v>
      </c>
      <c r="G143">
        <v>10</v>
      </c>
      <c r="H143">
        <v>6170</v>
      </c>
      <c r="I143">
        <v>0</v>
      </c>
      <c r="J143">
        <v>6170</v>
      </c>
      <c r="K143" s="12">
        <v>42879</v>
      </c>
      <c r="L143">
        <f>YEAR(Таблица3[[#This Row],[Дата заказа]])</f>
        <v>2017</v>
      </c>
      <c r="M143">
        <f>MONTH(Таблица3[[#This Row],[Дата заказа]])</f>
        <v>5</v>
      </c>
      <c r="N143">
        <f>DAY(Таблица3[[#This Row],[Дата заказа]])</f>
        <v>24</v>
      </c>
      <c r="O143" s="14">
        <f>WEEKDAY(Таблица3[[#This Row],[Дата заказа]],2)</f>
        <v>3</v>
      </c>
      <c r="P143" s="14">
        <f>WEEKNUM(Таблица3[[#This Row],[Дата заказа]],2)</f>
        <v>22</v>
      </c>
    </row>
    <row r="144" spans="1:16" x14ac:dyDescent="0.35">
      <c r="A144" s="1">
        <v>11</v>
      </c>
      <c r="B144" t="s">
        <v>3242</v>
      </c>
      <c r="C144" t="s">
        <v>3243</v>
      </c>
      <c r="D144" t="s">
        <v>3261</v>
      </c>
      <c r="E144">
        <v>3197</v>
      </c>
      <c r="F144" t="s">
        <v>3233</v>
      </c>
      <c r="G144">
        <v>10</v>
      </c>
      <c r="H144">
        <v>31970</v>
      </c>
      <c r="I144">
        <v>0</v>
      </c>
      <c r="J144">
        <v>31970</v>
      </c>
      <c r="K144" s="11">
        <v>44176</v>
      </c>
      <c r="L144">
        <f>YEAR(Таблица3[[#This Row],[Дата заказа]])</f>
        <v>2020</v>
      </c>
      <c r="M144">
        <f>MONTH(Таблица3[[#This Row],[Дата заказа]])</f>
        <v>12</v>
      </c>
      <c r="N144">
        <f>DAY(Таблица3[[#This Row],[Дата заказа]])</f>
        <v>11</v>
      </c>
      <c r="O144" s="14">
        <f>WEEKDAY(Таблица3[[#This Row],[Дата заказа]],2)</f>
        <v>5</v>
      </c>
      <c r="P144" s="14">
        <f>WEEKNUM(Таблица3[[#This Row],[Дата заказа]],2)</f>
        <v>50</v>
      </c>
    </row>
    <row r="145" spans="1:16" x14ac:dyDescent="0.35">
      <c r="A145" s="1">
        <v>34</v>
      </c>
      <c r="B145" t="s">
        <v>3247</v>
      </c>
      <c r="C145" t="s">
        <v>3240</v>
      </c>
      <c r="D145" t="s">
        <v>3248</v>
      </c>
      <c r="E145">
        <v>2199</v>
      </c>
      <c r="F145" t="s">
        <v>3229</v>
      </c>
      <c r="G145">
        <v>60</v>
      </c>
      <c r="H145">
        <v>131940</v>
      </c>
      <c r="I145">
        <v>0.15</v>
      </c>
      <c r="J145">
        <v>112149</v>
      </c>
      <c r="K145" s="12">
        <v>42524</v>
      </c>
      <c r="L145">
        <f>YEAR(Таблица3[[#This Row],[Дата заказа]])</f>
        <v>2016</v>
      </c>
      <c r="M145">
        <f>MONTH(Таблица3[[#This Row],[Дата заказа]])</f>
        <v>6</v>
      </c>
      <c r="N145">
        <f>DAY(Таблица3[[#This Row],[Дата заказа]])</f>
        <v>3</v>
      </c>
      <c r="O145" s="14">
        <f>WEEKDAY(Таблица3[[#This Row],[Дата заказа]],2)</f>
        <v>5</v>
      </c>
      <c r="P145" s="14">
        <f>WEEKNUM(Таблица3[[#This Row],[Дата заказа]],2)</f>
        <v>23</v>
      </c>
    </row>
    <row r="146" spans="1:16" x14ac:dyDescent="0.35">
      <c r="A146" s="1">
        <v>22</v>
      </c>
      <c r="B146" t="s">
        <v>3237</v>
      </c>
      <c r="C146" t="s">
        <v>3238</v>
      </c>
      <c r="D146" t="s">
        <v>3238</v>
      </c>
      <c r="E146">
        <v>4889</v>
      </c>
      <c r="F146" t="s">
        <v>3233</v>
      </c>
      <c r="G146">
        <v>18</v>
      </c>
      <c r="H146">
        <v>88002</v>
      </c>
      <c r="I146">
        <v>0.12</v>
      </c>
      <c r="J146">
        <v>77441.759999999995</v>
      </c>
      <c r="K146" s="11">
        <v>44024</v>
      </c>
      <c r="L146">
        <f>YEAR(Таблица3[[#This Row],[Дата заказа]])</f>
        <v>2020</v>
      </c>
      <c r="M146">
        <f>MONTH(Таблица3[[#This Row],[Дата заказа]])</f>
        <v>7</v>
      </c>
      <c r="N146">
        <f>DAY(Таблица3[[#This Row],[Дата заказа]])</f>
        <v>12</v>
      </c>
      <c r="O146" s="14">
        <f>WEEKDAY(Таблица3[[#This Row],[Дата заказа]],2)</f>
        <v>7</v>
      </c>
      <c r="P146" s="14">
        <f>WEEKNUM(Таблица3[[#This Row],[Дата заказа]],2)</f>
        <v>28</v>
      </c>
    </row>
    <row r="147" spans="1:16" x14ac:dyDescent="0.35">
      <c r="A147" s="1">
        <v>15</v>
      </c>
      <c r="B147" t="s">
        <v>3295</v>
      </c>
      <c r="C147" t="s">
        <v>3255</v>
      </c>
      <c r="D147" t="s">
        <v>3296</v>
      </c>
      <c r="E147">
        <v>1994</v>
      </c>
      <c r="F147" t="s">
        <v>3233</v>
      </c>
      <c r="G147">
        <v>17</v>
      </c>
      <c r="H147">
        <v>33898</v>
      </c>
      <c r="I147">
        <v>0.06</v>
      </c>
      <c r="J147">
        <v>31864.12</v>
      </c>
      <c r="K147" s="12">
        <v>44106</v>
      </c>
      <c r="L147">
        <f>YEAR(Таблица3[[#This Row],[Дата заказа]])</f>
        <v>2020</v>
      </c>
      <c r="M147">
        <f>MONTH(Таблица3[[#This Row],[Дата заказа]])</f>
        <v>10</v>
      </c>
      <c r="N147">
        <f>DAY(Таблица3[[#This Row],[Дата заказа]])</f>
        <v>2</v>
      </c>
      <c r="O147" s="14">
        <f>WEEKDAY(Таблица3[[#This Row],[Дата заказа]],2)</f>
        <v>5</v>
      </c>
      <c r="P147" s="14">
        <f>WEEKNUM(Таблица3[[#This Row],[Дата заказа]],2)</f>
        <v>40</v>
      </c>
    </row>
    <row r="148" spans="1:16" x14ac:dyDescent="0.35">
      <c r="A148" s="1">
        <v>15</v>
      </c>
      <c r="B148" t="s">
        <v>3295</v>
      </c>
      <c r="C148" t="s">
        <v>3255</v>
      </c>
      <c r="D148" t="s">
        <v>3296</v>
      </c>
      <c r="E148">
        <v>1994</v>
      </c>
      <c r="F148" t="s">
        <v>3233</v>
      </c>
      <c r="G148">
        <v>17</v>
      </c>
      <c r="H148">
        <v>33898</v>
      </c>
      <c r="I148">
        <v>0.06</v>
      </c>
      <c r="J148">
        <v>31864.12</v>
      </c>
      <c r="K148" s="11">
        <v>42057</v>
      </c>
      <c r="L148">
        <f>YEAR(Таблица3[[#This Row],[Дата заказа]])</f>
        <v>2015</v>
      </c>
      <c r="M148">
        <f>MONTH(Таблица3[[#This Row],[Дата заказа]])</f>
        <v>2</v>
      </c>
      <c r="N148">
        <f>DAY(Таблица3[[#This Row],[Дата заказа]])</f>
        <v>22</v>
      </c>
      <c r="O148" s="14">
        <f>WEEKDAY(Таблица3[[#This Row],[Дата заказа]],2)</f>
        <v>7</v>
      </c>
      <c r="P148" s="14">
        <f>WEEKNUM(Таблица3[[#This Row],[Дата заказа]],2)</f>
        <v>8</v>
      </c>
    </row>
    <row r="149" spans="1:16" x14ac:dyDescent="0.35">
      <c r="A149" s="1">
        <v>22</v>
      </c>
      <c r="B149" t="s">
        <v>3237</v>
      </c>
      <c r="C149" t="s">
        <v>3238</v>
      </c>
      <c r="D149" t="s">
        <v>3238</v>
      </c>
      <c r="E149">
        <v>4889</v>
      </c>
      <c r="F149" t="s">
        <v>3233</v>
      </c>
      <c r="G149">
        <v>18</v>
      </c>
      <c r="H149">
        <v>88002</v>
      </c>
      <c r="I149">
        <v>0.12</v>
      </c>
      <c r="J149">
        <v>77441.759999999995</v>
      </c>
      <c r="K149" s="12">
        <v>43054</v>
      </c>
      <c r="L149">
        <f>YEAR(Таблица3[[#This Row],[Дата заказа]])</f>
        <v>2017</v>
      </c>
      <c r="M149">
        <f>MONTH(Таблица3[[#This Row],[Дата заказа]])</f>
        <v>11</v>
      </c>
      <c r="N149">
        <f>DAY(Таблица3[[#This Row],[Дата заказа]])</f>
        <v>15</v>
      </c>
      <c r="O149" s="14">
        <f>WEEKDAY(Таблица3[[#This Row],[Дата заказа]],2)</f>
        <v>3</v>
      </c>
      <c r="P149" s="14">
        <f>WEEKNUM(Таблица3[[#This Row],[Дата заказа]],2)</f>
        <v>47</v>
      </c>
    </row>
    <row r="150" spans="1:16" x14ac:dyDescent="0.35">
      <c r="A150" s="1">
        <v>44</v>
      </c>
      <c r="B150" t="s">
        <v>3264</v>
      </c>
      <c r="C150" t="s">
        <v>3250</v>
      </c>
      <c r="D150" t="s">
        <v>3265</v>
      </c>
      <c r="E150">
        <v>1386</v>
      </c>
      <c r="F150" t="s">
        <v>3229</v>
      </c>
      <c r="G150">
        <v>20</v>
      </c>
      <c r="H150">
        <v>27720</v>
      </c>
      <c r="I150">
        <v>0.03</v>
      </c>
      <c r="J150">
        <v>26888.400000000001</v>
      </c>
      <c r="K150" s="11">
        <v>43728</v>
      </c>
      <c r="L150">
        <f>YEAR(Таблица3[[#This Row],[Дата заказа]])</f>
        <v>2019</v>
      </c>
      <c r="M150">
        <f>MONTH(Таблица3[[#This Row],[Дата заказа]])</f>
        <v>9</v>
      </c>
      <c r="N150">
        <f>DAY(Таблица3[[#This Row],[Дата заказа]])</f>
        <v>20</v>
      </c>
      <c r="O150" s="14">
        <f>WEEKDAY(Таблица3[[#This Row],[Дата заказа]],2)</f>
        <v>5</v>
      </c>
      <c r="P150" s="14">
        <f>WEEKNUM(Таблица3[[#This Row],[Дата заказа]],2)</f>
        <v>38</v>
      </c>
    </row>
    <row r="151" spans="1:16" x14ac:dyDescent="0.35">
      <c r="A151" s="1">
        <v>17</v>
      </c>
      <c r="B151" t="s">
        <v>3285</v>
      </c>
      <c r="C151" t="s">
        <v>3243</v>
      </c>
      <c r="D151" t="s">
        <v>3246</v>
      </c>
      <c r="E151">
        <v>967</v>
      </c>
      <c r="F151" t="s">
        <v>3233</v>
      </c>
      <c r="G151">
        <v>12</v>
      </c>
      <c r="H151">
        <v>11604</v>
      </c>
      <c r="I151">
        <v>0</v>
      </c>
      <c r="J151">
        <v>11604</v>
      </c>
      <c r="K151" s="12">
        <v>42111</v>
      </c>
      <c r="L151">
        <f>YEAR(Таблица3[[#This Row],[Дата заказа]])</f>
        <v>2015</v>
      </c>
      <c r="M151">
        <f>MONTH(Таблица3[[#This Row],[Дата заказа]])</f>
        <v>4</v>
      </c>
      <c r="N151">
        <f>DAY(Таблица3[[#This Row],[Дата заказа]])</f>
        <v>17</v>
      </c>
      <c r="O151" s="14">
        <f>WEEKDAY(Таблица3[[#This Row],[Дата заказа]],2)</f>
        <v>5</v>
      </c>
      <c r="P151" s="14">
        <f>WEEKNUM(Таблица3[[#This Row],[Дата заказа]],2)</f>
        <v>16</v>
      </c>
    </row>
    <row r="152" spans="1:16" x14ac:dyDescent="0.35">
      <c r="A152" s="1">
        <v>22</v>
      </c>
      <c r="B152" t="s">
        <v>3237</v>
      </c>
      <c r="C152" t="s">
        <v>3238</v>
      </c>
      <c r="D152" t="s">
        <v>3238</v>
      </c>
      <c r="E152">
        <v>4889</v>
      </c>
      <c r="F152" t="s">
        <v>3233</v>
      </c>
      <c r="G152">
        <v>18</v>
      </c>
      <c r="H152">
        <v>88002</v>
      </c>
      <c r="I152">
        <v>0.12</v>
      </c>
      <c r="J152">
        <v>77441.759999999995</v>
      </c>
      <c r="K152" s="11">
        <v>42312</v>
      </c>
      <c r="L152">
        <f>YEAR(Таблица3[[#This Row],[Дата заказа]])</f>
        <v>2015</v>
      </c>
      <c r="M152">
        <f>MONTH(Таблица3[[#This Row],[Дата заказа]])</f>
        <v>11</v>
      </c>
      <c r="N152">
        <f>DAY(Таблица3[[#This Row],[Дата заказа]])</f>
        <v>4</v>
      </c>
      <c r="O152" s="14">
        <f>WEEKDAY(Таблица3[[#This Row],[Дата заказа]],2)</f>
        <v>3</v>
      </c>
      <c r="P152" s="14">
        <f>WEEKNUM(Таблица3[[#This Row],[Дата заказа]],2)</f>
        <v>45</v>
      </c>
    </row>
    <row r="153" spans="1:16" x14ac:dyDescent="0.35">
      <c r="A153" s="1">
        <v>44</v>
      </c>
      <c r="B153" t="s">
        <v>3264</v>
      </c>
      <c r="C153" t="s">
        <v>3250</v>
      </c>
      <c r="D153" t="s">
        <v>3265</v>
      </c>
      <c r="E153">
        <v>1386</v>
      </c>
      <c r="F153" t="s">
        <v>3229</v>
      </c>
      <c r="G153">
        <v>20</v>
      </c>
      <c r="H153">
        <v>27720</v>
      </c>
      <c r="I153">
        <v>0.03</v>
      </c>
      <c r="J153">
        <v>26888.400000000001</v>
      </c>
      <c r="K153" s="12">
        <v>42467</v>
      </c>
      <c r="L153">
        <f>YEAR(Таблица3[[#This Row],[Дата заказа]])</f>
        <v>2016</v>
      </c>
      <c r="M153">
        <f>MONTH(Таблица3[[#This Row],[Дата заказа]])</f>
        <v>4</v>
      </c>
      <c r="N153">
        <f>DAY(Таблица3[[#This Row],[Дата заказа]])</f>
        <v>7</v>
      </c>
      <c r="O153" s="14">
        <f>WEEKDAY(Таблица3[[#This Row],[Дата заказа]],2)</f>
        <v>4</v>
      </c>
      <c r="P153" s="14">
        <f>WEEKNUM(Таблица3[[#This Row],[Дата заказа]],2)</f>
        <v>15</v>
      </c>
    </row>
    <row r="154" spans="1:16" x14ac:dyDescent="0.35">
      <c r="A154" s="1">
        <v>52</v>
      </c>
      <c r="B154" t="s">
        <v>3277</v>
      </c>
      <c r="C154" t="s">
        <v>3243</v>
      </c>
      <c r="D154" t="s">
        <v>3278</v>
      </c>
      <c r="E154">
        <v>1182</v>
      </c>
      <c r="F154" t="s">
        <v>3229</v>
      </c>
      <c r="G154">
        <v>17</v>
      </c>
      <c r="H154">
        <v>20094</v>
      </c>
      <c r="I154">
        <v>0.03</v>
      </c>
      <c r="J154">
        <v>19491.18</v>
      </c>
      <c r="K154" s="11">
        <v>43588</v>
      </c>
      <c r="L154">
        <f>YEAR(Таблица3[[#This Row],[Дата заказа]])</f>
        <v>2019</v>
      </c>
      <c r="M154">
        <f>MONTH(Таблица3[[#This Row],[Дата заказа]])</f>
        <v>5</v>
      </c>
      <c r="N154">
        <f>DAY(Таблица3[[#This Row],[Дата заказа]])</f>
        <v>3</v>
      </c>
      <c r="O154" s="14">
        <f>WEEKDAY(Таблица3[[#This Row],[Дата заказа]],2)</f>
        <v>5</v>
      </c>
      <c r="P154" s="14">
        <f>WEEKNUM(Таблица3[[#This Row],[Дата заказа]],2)</f>
        <v>18</v>
      </c>
    </row>
    <row r="155" spans="1:16" x14ac:dyDescent="0.35">
      <c r="A155" s="1">
        <v>32</v>
      </c>
      <c r="B155" t="s">
        <v>3245</v>
      </c>
      <c r="C155" t="s">
        <v>3243</v>
      </c>
      <c r="D155" t="s">
        <v>3246</v>
      </c>
      <c r="E155">
        <v>967</v>
      </c>
      <c r="F155" t="s">
        <v>3233</v>
      </c>
      <c r="G155">
        <v>8</v>
      </c>
      <c r="H155">
        <v>7736</v>
      </c>
      <c r="I155">
        <v>0</v>
      </c>
      <c r="J155">
        <v>7736</v>
      </c>
      <c r="K155" s="12">
        <v>43914</v>
      </c>
      <c r="L155">
        <f>YEAR(Таблица3[[#This Row],[Дата заказа]])</f>
        <v>2020</v>
      </c>
      <c r="M155">
        <f>MONTH(Таблица3[[#This Row],[Дата заказа]])</f>
        <v>3</v>
      </c>
      <c r="N155">
        <f>DAY(Таблица3[[#This Row],[Дата заказа]])</f>
        <v>24</v>
      </c>
      <c r="O155" s="14">
        <f>WEEKDAY(Таблица3[[#This Row],[Дата заказа]],2)</f>
        <v>2</v>
      </c>
      <c r="P155" s="14">
        <f>WEEKNUM(Таблица3[[#This Row],[Дата заказа]],2)</f>
        <v>13</v>
      </c>
    </row>
    <row r="156" spans="1:16" x14ac:dyDescent="0.35">
      <c r="A156" s="1">
        <v>37</v>
      </c>
      <c r="B156" t="s">
        <v>3270</v>
      </c>
      <c r="C156" t="s">
        <v>3271</v>
      </c>
      <c r="D156" t="s">
        <v>3272</v>
      </c>
      <c r="E156">
        <v>2211</v>
      </c>
      <c r="F156" t="s">
        <v>3233</v>
      </c>
      <c r="G156">
        <v>25</v>
      </c>
      <c r="H156">
        <v>55275</v>
      </c>
      <c r="I156">
        <v>0.09</v>
      </c>
      <c r="J156">
        <v>50300.25</v>
      </c>
      <c r="K156" s="11">
        <v>43151</v>
      </c>
      <c r="L156">
        <f>YEAR(Таблица3[[#This Row],[Дата заказа]])</f>
        <v>2018</v>
      </c>
      <c r="M156">
        <f>MONTH(Таблица3[[#This Row],[Дата заказа]])</f>
        <v>2</v>
      </c>
      <c r="N156">
        <f>DAY(Таблица3[[#This Row],[Дата заказа]])</f>
        <v>20</v>
      </c>
      <c r="O156" s="14">
        <f>WEEKDAY(Таблица3[[#This Row],[Дата заказа]],2)</f>
        <v>2</v>
      </c>
      <c r="P156" s="14">
        <f>WEEKNUM(Таблица3[[#This Row],[Дата заказа]],2)</f>
        <v>8</v>
      </c>
    </row>
    <row r="157" spans="1:16" x14ac:dyDescent="0.35">
      <c r="A157" s="1">
        <v>18</v>
      </c>
      <c r="B157" t="s">
        <v>3226</v>
      </c>
      <c r="C157" t="s">
        <v>3227</v>
      </c>
      <c r="D157" t="s">
        <v>3228</v>
      </c>
      <c r="E157">
        <v>1531</v>
      </c>
      <c r="F157" t="s">
        <v>3229</v>
      </c>
      <c r="G157">
        <v>15</v>
      </c>
      <c r="H157">
        <v>22965</v>
      </c>
      <c r="I157">
        <v>0.03</v>
      </c>
      <c r="J157">
        <v>22276.05</v>
      </c>
      <c r="K157" s="12">
        <v>42182</v>
      </c>
      <c r="L157">
        <f>YEAR(Таблица3[[#This Row],[Дата заказа]])</f>
        <v>2015</v>
      </c>
      <c r="M157">
        <f>MONTH(Таблица3[[#This Row],[Дата заказа]])</f>
        <v>6</v>
      </c>
      <c r="N157">
        <f>DAY(Таблица3[[#This Row],[Дата заказа]])</f>
        <v>27</v>
      </c>
      <c r="O157" s="14">
        <f>WEEKDAY(Таблица3[[#This Row],[Дата заказа]],2)</f>
        <v>6</v>
      </c>
      <c r="P157" s="14">
        <f>WEEKNUM(Таблица3[[#This Row],[Дата заказа]],2)</f>
        <v>26</v>
      </c>
    </row>
    <row r="158" spans="1:16" x14ac:dyDescent="0.35">
      <c r="A158" s="1">
        <v>51</v>
      </c>
      <c r="B158" t="s">
        <v>3270</v>
      </c>
      <c r="C158" t="s">
        <v>3271</v>
      </c>
      <c r="D158" t="s">
        <v>3272</v>
      </c>
      <c r="E158">
        <v>2211</v>
      </c>
      <c r="F158" t="s">
        <v>3233</v>
      </c>
      <c r="G158">
        <v>25</v>
      </c>
      <c r="H158">
        <v>55275</v>
      </c>
      <c r="I158">
        <v>0.09</v>
      </c>
      <c r="J158">
        <v>50300.25</v>
      </c>
      <c r="K158" s="11">
        <v>43053</v>
      </c>
      <c r="L158">
        <f>YEAR(Таблица3[[#This Row],[Дата заказа]])</f>
        <v>2017</v>
      </c>
      <c r="M158">
        <f>MONTH(Таблица3[[#This Row],[Дата заказа]])</f>
        <v>11</v>
      </c>
      <c r="N158">
        <f>DAY(Таблица3[[#This Row],[Дата заказа]])</f>
        <v>14</v>
      </c>
      <c r="O158" s="14">
        <f>WEEKDAY(Таблица3[[#This Row],[Дата заказа]],2)</f>
        <v>2</v>
      </c>
      <c r="P158" s="14">
        <f>WEEKNUM(Таблица3[[#This Row],[Дата заказа]],2)</f>
        <v>47</v>
      </c>
    </row>
    <row r="159" spans="1:16" x14ac:dyDescent="0.35">
      <c r="A159" s="1">
        <v>13</v>
      </c>
      <c r="B159" t="s">
        <v>3287</v>
      </c>
      <c r="C159" t="s">
        <v>3243</v>
      </c>
      <c r="D159" t="s">
        <v>3244</v>
      </c>
      <c r="E159">
        <v>759</v>
      </c>
      <c r="F159" t="s">
        <v>3233</v>
      </c>
      <c r="G159">
        <v>14</v>
      </c>
      <c r="H159">
        <v>10626</v>
      </c>
      <c r="I159">
        <v>0</v>
      </c>
      <c r="J159">
        <v>10626</v>
      </c>
      <c r="K159" s="12">
        <v>43523</v>
      </c>
      <c r="L159">
        <f>YEAR(Таблица3[[#This Row],[Дата заказа]])</f>
        <v>2019</v>
      </c>
      <c r="M159">
        <f>MONTH(Таблица3[[#This Row],[Дата заказа]])</f>
        <v>2</v>
      </c>
      <c r="N159">
        <f>DAY(Таблица3[[#This Row],[Дата заказа]])</f>
        <v>27</v>
      </c>
      <c r="O159" s="14">
        <f>WEEKDAY(Таблица3[[#This Row],[Дата заказа]],2)</f>
        <v>3</v>
      </c>
      <c r="P159" s="14">
        <f>WEEKNUM(Таблица3[[#This Row],[Дата заказа]],2)</f>
        <v>9</v>
      </c>
    </row>
    <row r="160" spans="1:16" x14ac:dyDescent="0.35">
      <c r="A160" s="1">
        <v>49</v>
      </c>
      <c r="B160" t="s">
        <v>3230</v>
      </c>
      <c r="C160" t="s">
        <v>3231</v>
      </c>
      <c r="D160" t="s">
        <v>3232</v>
      </c>
      <c r="E160">
        <v>617</v>
      </c>
      <c r="F160" t="s">
        <v>3233</v>
      </c>
      <c r="G160">
        <v>25</v>
      </c>
      <c r="H160">
        <v>15425</v>
      </c>
      <c r="I160">
        <v>0</v>
      </c>
      <c r="J160">
        <v>15425</v>
      </c>
      <c r="K160" s="11">
        <v>43938</v>
      </c>
      <c r="L160">
        <f>YEAR(Таблица3[[#This Row],[Дата заказа]])</f>
        <v>2020</v>
      </c>
      <c r="M160">
        <f>MONTH(Таблица3[[#This Row],[Дата заказа]])</f>
        <v>4</v>
      </c>
      <c r="N160">
        <f>DAY(Таблица3[[#This Row],[Дата заказа]])</f>
        <v>17</v>
      </c>
      <c r="O160" s="14">
        <f>WEEKDAY(Таблица3[[#This Row],[Дата заказа]],2)</f>
        <v>5</v>
      </c>
      <c r="P160" s="14">
        <f>WEEKNUM(Таблица3[[#This Row],[Дата заказа]],2)</f>
        <v>16</v>
      </c>
    </row>
    <row r="161" spans="1:16" x14ac:dyDescent="0.35">
      <c r="A161" s="1">
        <v>50</v>
      </c>
      <c r="B161" t="s">
        <v>3266</v>
      </c>
      <c r="C161" t="s">
        <v>3250</v>
      </c>
      <c r="D161" t="s">
        <v>3267</v>
      </c>
      <c r="E161">
        <v>912</v>
      </c>
      <c r="F161" t="s">
        <v>3229</v>
      </c>
      <c r="G161">
        <v>20</v>
      </c>
      <c r="H161">
        <v>18240</v>
      </c>
      <c r="I161">
        <v>0</v>
      </c>
      <c r="J161">
        <v>18240</v>
      </c>
      <c r="K161" s="12">
        <v>42029</v>
      </c>
      <c r="L161">
        <f>YEAR(Таблица3[[#This Row],[Дата заказа]])</f>
        <v>2015</v>
      </c>
      <c r="M161">
        <f>MONTH(Таблица3[[#This Row],[Дата заказа]])</f>
        <v>1</v>
      </c>
      <c r="N161">
        <f>DAY(Таблица3[[#This Row],[Дата заказа]])</f>
        <v>25</v>
      </c>
      <c r="O161" s="14">
        <f>WEEKDAY(Таблица3[[#This Row],[Дата заказа]],2)</f>
        <v>7</v>
      </c>
      <c r="P161" s="14">
        <f>WEEKNUM(Таблица3[[#This Row],[Дата заказа]],2)</f>
        <v>4</v>
      </c>
    </row>
    <row r="162" spans="1:16" x14ac:dyDescent="0.35">
      <c r="A162" s="1">
        <v>32</v>
      </c>
      <c r="B162" t="s">
        <v>3245</v>
      </c>
      <c r="C162" t="s">
        <v>3243</v>
      </c>
      <c r="D162" t="s">
        <v>3246</v>
      </c>
      <c r="E162">
        <v>967</v>
      </c>
      <c r="F162" t="s">
        <v>3233</v>
      </c>
      <c r="G162">
        <v>8</v>
      </c>
      <c r="H162">
        <v>7736</v>
      </c>
      <c r="I162">
        <v>0</v>
      </c>
      <c r="J162">
        <v>7736</v>
      </c>
      <c r="K162" s="11">
        <v>43287</v>
      </c>
      <c r="L162">
        <f>YEAR(Таблица3[[#This Row],[Дата заказа]])</f>
        <v>2018</v>
      </c>
      <c r="M162">
        <f>MONTH(Таблица3[[#This Row],[Дата заказа]])</f>
        <v>7</v>
      </c>
      <c r="N162">
        <f>DAY(Таблица3[[#This Row],[Дата заказа]])</f>
        <v>6</v>
      </c>
      <c r="O162" s="14">
        <f>WEEKDAY(Таблица3[[#This Row],[Дата заказа]],2)</f>
        <v>5</v>
      </c>
      <c r="P162" s="14">
        <f>WEEKNUM(Таблица3[[#This Row],[Дата заказа]],2)</f>
        <v>27</v>
      </c>
    </row>
    <row r="163" spans="1:16" x14ac:dyDescent="0.35">
      <c r="A163" s="1">
        <v>44</v>
      </c>
      <c r="B163" t="s">
        <v>3264</v>
      </c>
      <c r="C163" t="s">
        <v>3250</v>
      </c>
      <c r="D163" t="s">
        <v>3265</v>
      </c>
      <c r="E163">
        <v>1386</v>
      </c>
      <c r="F163" t="s">
        <v>3229</v>
      </c>
      <c r="G163">
        <v>20</v>
      </c>
      <c r="H163">
        <v>27720</v>
      </c>
      <c r="I163">
        <v>0.03</v>
      </c>
      <c r="J163">
        <v>26888.400000000001</v>
      </c>
      <c r="K163" s="12">
        <v>42137</v>
      </c>
      <c r="L163">
        <f>YEAR(Таблица3[[#This Row],[Дата заказа]])</f>
        <v>2015</v>
      </c>
      <c r="M163">
        <f>MONTH(Таблица3[[#This Row],[Дата заказа]])</f>
        <v>5</v>
      </c>
      <c r="N163">
        <f>DAY(Таблица3[[#This Row],[Дата заказа]])</f>
        <v>13</v>
      </c>
      <c r="O163" s="14">
        <f>WEEKDAY(Таблица3[[#This Row],[Дата заказа]],2)</f>
        <v>3</v>
      </c>
      <c r="P163" s="14">
        <f>WEEKNUM(Таблица3[[#This Row],[Дата заказа]],2)</f>
        <v>20</v>
      </c>
    </row>
    <row r="164" spans="1:16" x14ac:dyDescent="0.35">
      <c r="A164" s="1">
        <v>38</v>
      </c>
      <c r="B164" t="s">
        <v>3277</v>
      </c>
      <c r="C164" t="s">
        <v>3243</v>
      </c>
      <c r="D164" t="s">
        <v>3278</v>
      </c>
      <c r="E164">
        <v>1182</v>
      </c>
      <c r="F164" t="s">
        <v>3229</v>
      </c>
      <c r="G164">
        <v>17</v>
      </c>
      <c r="H164">
        <v>20094</v>
      </c>
      <c r="I164">
        <v>0.03</v>
      </c>
      <c r="J164">
        <v>19491.18</v>
      </c>
      <c r="K164" s="11">
        <v>42725</v>
      </c>
      <c r="L164">
        <f>YEAR(Таблица3[[#This Row],[Дата заказа]])</f>
        <v>2016</v>
      </c>
      <c r="M164">
        <f>MONTH(Таблица3[[#This Row],[Дата заказа]])</f>
        <v>12</v>
      </c>
      <c r="N164">
        <f>DAY(Таблица3[[#This Row],[Дата заказа]])</f>
        <v>21</v>
      </c>
      <c r="O164" s="14">
        <f>WEEKDAY(Таблица3[[#This Row],[Дата заказа]],2)</f>
        <v>3</v>
      </c>
      <c r="P164" s="14">
        <f>WEEKNUM(Таблица3[[#This Row],[Дата заказа]],2)</f>
        <v>52</v>
      </c>
    </row>
    <row r="165" spans="1:16" x14ac:dyDescent="0.35">
      <c r="A165" s="1">
        <v>38</v>
      </c>
      <c r="B165" t="s">
        <v>3277</v>
      </c>
      <c r="C165" t="s">
        <v>3243</v>
      </c>
      <c r="D165" t="s">
        <v>3278</v>
      </c>
      <c r="E165">
        <v>1182</v>
      </c>
      <c r="F165" t="s">
        <v>3229</v>
      </c>
      <c r="G165">
        <v>17</v>
      </c>
      <c r="H165">
        <v>20094</v>
      </c>
      <c r="I165">
        <v>0.03</v>
      </c>
      <c r="J165">
        <v>19491.18</v>
      </c>
      <c r="K165" s="12">
        <v>42852</v>
      </c>
      <c r="L165">
        <f>YEAR(Таблица3[[#This Row],[Дата заказа]])</f>
        <v>2017</v>
      </c>
      <c r="M165">
        <f>MONTH(Таблица3[[#This Row],[Дата заказа]])</f>
        <v>4</v>
      </c>
      <c r="N165">
        <f>DAY(Таблица3[[#This Row],[Дата заказа]])</f>
        <v>27</v>
      </c>
      <c r="O165" s="14">
        <f>WEEKDAY(Таблица3[[#This Row],[Дата заказа]],2)</f>
        <v>4</v>
      </c>
      <c r="P165" s="14">
        <f>WEEKNUM(Таблица3[[#This Row],[Дата заказа]],2)</f>
        <v>18</v>
      </c>
    </row>
    <row r="166" spans="1:16" x14ac:dyDescent="0.35">
      <c r="A166" s="1">
        <v>17</v>
      </c>
      <c r="B166" t="s">
        <v>3285</v>
      </c>
      <c r="C166" t="s">
        <v>3243</v>
      </c>
      <c r="D166" t="s">
        <v>3246</v>
      </c>
      <c r="E166">
        <v>967</v>
      </c>
      <c r="F166" t="s">
        <v>3233</v>
      </c>
      <c r="G166">
        <v>12</v>
      </c>
      <c r="H166">
        <v>11604</v>
      </c>
      <c r="I166">
        <v>0</v>
      </c>
      <c r="J166">
        <v>11604</v>
      </c>
      <c r="K166" s="11">
        <v>43095</v>
      </c>
      <c r="L166">
        <f>YEAR(Таблица3[[#This Row],[Дата заказа]])</f>
        <v>2017</v>
      </c>
      <c r="M166">
        <f>MONTH(Таблица3[[#This Row],[Дата заказа]])</f>
        <v>12</v>
      </c>
      <c r="N166">
        <f>DAY(Таблица3[[#This Row],[Дата заказа]])</f>
        <v>26</v>
      </c>
      <c r="O166" s="14">
        <f>WEEKDAY(Таблица3[[#This Row],[Дата заказа]],2)</f>
        <v>2</v>
      </c>
      <c r="P166" s="14">
        <f>WEEKNUM(Таблица3[[#This Row],[Дата заказа]],2)</f>
        <v>53</v>
      </c>
    </row>
    <row r="167" spans="1:16" x14ac:dyDescent="0.35">
      <c r="A167" s="1">
        <v>3</v>
      </c>
      <c r="B167" t="s">
        <v>3286</v>
      </c>
      <c r="C167" t="s">
        <v>3243</v>
      </c>
      <c r="D167" t="s">
        <v>3243</v>
      </c>
      <c r="E167">
        <v>807</v>
      </c>
      <c r="F167" t="s">
        <v>3229</v>
      </c>
      <c r="G167">
        <v>18</v>
      </c>
      <c r="H167">
        <v>14526</v>
      </c>
      <c r="I167">
        <v>0</v>
      </c>
      <c r="J167">
        <v>14526</v>
      </c>
      <c r="K167" s="12">
        <v>42633</v>
      </c>
      <c r="L167">
        <f>YEAR(Таблица3[[#This Row],[Дата заказа]])</f>
        <v>2016</v>
      </c>
      <c r="M167">
        <f>MONTH(Таблица3[[#This Row],[Дата заказа]])</f>
        <v>9</v>
      </c>
      <c r="N167">
        <f>DAY(Таблица3[[#This Row],[Дата заказа]])</f>
        <v>20</v>
      </c>
      <c r="O167" s="14">
        <f>WEEKDAY(Таблица3[[#This Row],[Дата заказа]],2)</f>
        <v>2</v>
      </c>
      <c r="P167" s="14">
        <f>WEEKNUM(Таблица3[[#This Row],[Дата заказа]],2)</f>
        <v>39</v>
      </c>
    </row>
    <row r="168" spans="1:16" x14ac:dyDescent="0.35">
      <c r="A168" s="1">
        <v>20</v>
      </c>
      <c r="B168" t="s">
        <v>3281</v>
      </c>
      <c r="C168" t="s">
        <v>3235</v>
      </c>
      <c r="D168" t="s">
        <v>3282</v>
      </c>
      <c r="E168">
        <v>2198</v>
      </c>
      <c r="F168" t="s">
        <v>3233</v>
      </c>
      <c r="G168">
        <v>35</v>
      </c>
      <c r="H168">
        <v>76930</v>
      </c>
      <c r="I168">
        <v>0.12</v>
      </c>
      <c r="J168">
        <v>67698.399999999994</v>
      </c>
      <c r="K168" s="11">
        <v>43224</v>
      </c>
      <c r="L168">
        <f>YEAR(Таблица3[[#This Row],[Дата заказа]])</f>
        <v>2018</v>
      </c>
      <c r="M168">
        <f>MONTH(Таблица3[[#This Row],[Дата заказа]])</f>
        <v>5</v>
      </c>
      <c r="N168">
        <f>DAY(Таблица3[[#This Row],[Дата заказа]])</f>
        <v>4</v>
      </c>
      <c r="O168" s="14">
        <f>WEEKDAY(Таблица3[[#This Row],[Дата заказа]],2)</f>
        <v>5</v>
      </c>
      <c r="P168" s="14">
        <f>WEEKNUM(Таблица3[[#This Row],[Дата заказа]],2)</f>
        <v>18</v>
      </c>
    </row>
    <row r="169" spans="1:16" x14ac:dyDescent="0.35">
      <c r="A169" s="1">
        <v>5</v>
      </c>
      <c r="B169" t="s">
        <v>3277</v>
      </c>
      <c r="C169" t="s">
        <v>3243</v>
      </c>
      <c r="D169" t="s">
        <v>3278</v>
      </c>
      <c r="E169">
        <v>1182</v>
      </c>
      <c r="F169" t="s">
        <v>3229</v>
      </c>
      <c r="G169">
        <v>17</v>
      </c>
      <c r="H169">
        <v>20094</v>
      </c>
      <c r="I169">
        <v>0.03</v>
      </c>
      <c r="J169">
        <v>19491.18</v>
      </c>
      <c r="K169" s="12">
        <v>42256</v>
      </c>
      <c r="L169">
        <f>YEAR(Таблица3[[#This Row],[Дата заказа]])</f>
        <v>2015</v>
      </c>
      <c r="M169">
        <f>MONTH(Таблица3[[#This Row],[Дата заказа]])</f>
        <v>9</v>
      </c>
      <c r="N169">
        <f>DAY(Таблица3[[#This Row],[Дата заказа]])</f>
        <v>9</v>
      </c>
      <c r="O169" s="14">
        <f>WEEKDAY(Таблица3[[#This Row],[Дата заказа]],2)</f>
        <v>3</v>
      </c>
      <c r="P169" s="14">
        <f>WEEKNUM(Таблица3[[#This Row],[Дата заказа]],2)</f>
        <v>37</v>
      </c>
    </row>
    <row r="170" spans="1:16" x14ac:dyDescent="0.35">
      <c r="A170" s="1">
        <v>21</v>
      </c>
      <c r="B170" t="s">
        <v>3262</v>
      </c>
      <c r="C170" t="s">
        <v>3231</v>
      </c>
      <c r="D170" t="s">
        <v>3263</v>
      </c>
      <c r="E170">
        <v>887</v>
      </c>
      <c r="F170" t="s">
        <v>3233</v>
      </c>
      <c r="G170">
        <v>15</v>
      </c>
      <c r="H170">
        <v>13305</v>
      </c>
      <c r="I170">
        <v>0</v>
      </c>
      <c r="J170">
        <v>13305</v>
      </c>
      <c r="K170" s="11">
        <v>42237</v>
      </c>
      <c r="L170">
        <f>YEAR(Таблица3[[#This Row],[Дата заказа]])</f>
        <v>2015</v>
      </c>
      <c r="M170">
        <f>MONTH(Таблица3[[#This Row],[Дата заказа]])</f>
        <v>8</v>
      </c>
      <c r="N170">
        <f>DAY(Таблица3[[#This Row],[Дата заказа]])</f>
        <v>21</v>
      </c>
      <c r="O170" s="14">
        <f>WEEKDAY(Таблица3[[#This Row],[Дата заказа]],2)</f>
        <v>5</v>
      </c>
      <c r="P170" s="14">
        <f>WEEKNUM(Таблица3[[#This Row],[Дата заказа]],2)</f>
        <v>34</v>
      </c>
    </row>
    <row r="171" spans="1:16" x14ac:dyDescent="0.35">
      <c r="A171" s="1">
        <v>48</v>
      </c>
      <c r="B171" t="s">
        <v>3247</v>
      </c>
      <c r="C171" t="s">
        <v>3240</v>
      </c>
      <c r="D171" t="s">
        <v>3248</v>
      </c>
      <c r="E171">
        <v>2199</v>
      </c>
      <c r="F171" t="s">
        <v>3229</v>
      </c>
      <c r="G171">
        <v>55</v>
      </c>
      <c r="H171">
        <v>120945</v>
      </c>
      <c r="I171">
        <v>0.15</v>
      </c>
      <c r="J171">
        <v>102803.25</v>
      </c>
      <c r="K171" s="12">
        <v>42946</v>
      </c>
      <c r="L171">
        <f>YEAR(Таблица3[[#This Row],[Дата заказа]])</f>
        <v>2017</v>
      </c>
      <c r="M171">
        <f>MONTH(Таблица3[[#This Row],[Дата заказа]])</f>
        <v>7</v>
      </c>
      <c r="N171">
        <f>DAY(Таблица3[[#This Row],[Дата заказа]])</f>
        <v>30</v>
      </c>
      <c r="O171" s="14">
        <f>WEEKDAY(Таблица3[[#This Row],[Дата заказа]],2)</f>
        <v>7</v>
      </c>
      <c r="P171" s="14">
        <f>WEEKNUM(Таблица3[[#This Row],[Дата заказа]],2)</f>
        <v>31</v>
      </c>
    </row>
    <row r="172" spans="1:16" x14ac:dyDescent="0.35">
      <c r="A172" s="1">
        <v>41</v>
      </c>
      <c r="B172" t="s">
        <v>3273</v>
      </c>
      <c r="C172" t="s">
        <v>3271</v>
      </c>
      <c r="D172" t="s">
        <v>3271</v>
      </c>
      <c r="E172">
        <v>699</v>
      </c>
      <c r="F172" t="s">
        <v>3233</v>
      </c>
      <c r="G172">
        <v>10</v>
      </c>
      <c r="H172">
        <v>6990</v>
      </c>
      <c r="I172">
        <v>0</v>
      </c>
      <c r="J172">
        <v>6990</v>
      </c>
      <c r="K172" s="11">
        <v>43399</v>
      </c>
      <c r="L172">
        <f>YEAR(Таблица3[[#This Row],[Дата заказа]])</f>
        <v>2018</v>
      </c>
      <c r="M172">
        <f>MONTH(Таблица3[[#This Row],[Дата заказа]])</f>
        <v>10</v>
      </c>
      <c r="N172">
        <f>DAY(Таблица3[[#This Row],[Дата заказа]])</f>
        <v>26</v>
      </c>
      <c r="O172" s="14">
        <f>WEEKDAY(Таблица3[[#This Row],[Дата заказа]],2)</f>
        <v>5</v>
      </c>
      <c r="P172" s="14">
        <f>WEEKNUM(Таблица3[[#This Row],[Дата заказа]],2)</f>
        <v>43</v>
      </c>
    </row>
    <row r="173" spans="1:16" x14ac:dyDescent="0.35">
      <c r="A173" s="1">
        <v>17</v>
      </c>
      <c r="B173" t="s">
        <v>3285</v>
      </c>
      <c r="C173" t="s">
        <v>3243</v>
      </c>
      <c r="D173" t="s">
        <v>3246</v>
      </c>
      <c r="E173">
        <v>967</v>
      </c>
      <c r="F173" t="s">
        <v>3233</v>
      </c>
      <c r="G173">
        <v>12</v>
      </c>
      <c r="H173">
        <v>11604</v>
      </c>
      <c r="I173">
        <v>0</v>
      </c>
      <c r="J173">
        <v>11604</v>
      </c>
      <c r="K173" s="12">
        <v>42679</v>
      </c>
      <c r="L173">
        <f>YEAR(Таблица3[[#This Row],[Дата заказа]])</f>
        <v>2016</v>
      </c>
      <c r="M173">
        <f>MONTH(Таблица3[[#This Row],[Дата заказа]])</f>
        <v>11</v>
      </c>
      <c r="N173">
        <f>DAY(Таблица3[[#This Row],[Дата заказа]])</f>
        <v>5</v>
      </c>
      <c r="O173" s="14">
        <f>WEEKDAY(Таблица3[[#This Row],[Дата заказа]],2)</f>
        <v>6</v>
      </c>
      <c r="P173" s="14">
        <f>WEEKNUM(Таблица3[[#This Row],[Дата заказа]],2)</f>
        <v>45</v>
      </c>
    </row>
    <row r="174" spans="1:16" x14ac:dyDescent="0.35">
      <c r="A174" s="1">
        <v>11</v>
      </c>
      <c r="B174" t="s">
        <v>3242</v>
      </c>
      <c r="C174" t="s">
        <v>3243</v>
      </c>
      <c r="D174" t="s">
        <v>3261</v>
      </c>
      <c r="E174">
        <v>3197</v>
      </c>
      <c r="F174" t="s">
        <v>3233</v>
      </c>
      <c r="G174">
        <v>10</v>
      </c>
      <c r="H174">
        <v>31970</v>
      </c>
      <c r="I174">
        <v>0</v>
      </c>
      <c r="J174">
        <v>31970</v>
      </c>
      <c r="K174" s="11">
        <v>42718</v>
      </c>
      <c r="L174">
        <f>YEAR(Таблица3[[#This Row],[Дата заказа]])</f>
        <v>2016</v>
      </c>
      <c r="M174">
        <f>MONTH(Таблица3[[#This Row],[Дата заказа]])</f>
        <v>12</v>
      </c>
      <c r="N174">
        <f>DAY(Таблица3[[#This Row],[Дата заказа]])</f>
        <v>14</v>
      </c>
      <c r="O174" s="14">
        <f>WEEKDAY(Таблица3[[#This Row],[Дата заказа]],2)</f>
        <v>3</v>
      </c>
      <c r="P174" s="14">
        <f>WEEKNUM(Таблица3[[#This Row],[Дата заказа]],2)</f>
        <v>51</v>
      </c>
    </row>
    <row r="175" spans="1:16" x14ac:dyDescent="0.35">
      <c r="A175" s="1">
        <v>15</v>
      </c>
      <c r="B175" t="s">
        <v>3295</v>
      </c>
      <c r="C175" t="s">
        <v>3255</v>
      </c>
      <c r="D175" t="s">
        <v>3296</v>
      </c>
      <c r="E175">
        <v>1994</v>
      </c>
      <c r="F175" t="s">
        <v>3233</v>
      </c>
      <c r="G175">
        <v>17</v>
      </c>
      <c r="H175">
        <v>33898</v>
      </c>
      <c r="I175">
        <v>0.06</v>
      </c>
      <c r="J175">
        <v>31864.12</v>
      </c>
      <c r="K175" s="12">
        <v>43614</v>
      </c>
      <c r="L175">
        <f>YEAR(Таблица3[[#This Row],[Дата заказа]])</f>
        <v>2019</v>
      </c>
      <c r="M175">
        <f>MONTH(Таблица3[[#This Row],[Дата заказа]])</f>
        <v>5</v>
      </c>
      <c r="N175">
        <f>DAY(Таблица3[[#This Row],[Дата заказа]])</f>
        <v>29</v>
      </c>
      <c r="O175" s="14">
        <f>WEEKDAY(Таблица3[[#This Row],[Дата заказа]],2)</f>
        <v>3</v>
      </c>
      <c r="P175" s="14">
        <f>WEEKNUM(Таблица3[[#This Row],[Дата заказа]],2)</f>
        <v>22</v>
      </c>
    </row>
    <row r="176" spans="1:16" x14ac:dyDescent="0.35">
      <c r="A176" s="1">
        <v>38</v>
      </c>
      <c r="B176" t="s">
        <v>3277</v>
      </c>
      <c r="C176" t="s">
        <v>3243</v>
      </c>
      <c r="D176" t="s">
        <v>3278</v>
      </c>
      <c r="E176">
        <v>1182</v>
      </c>
      <c r="F176" t="s">
        <v>3229</v>
      </c>
      <c r="G176">
        <v>17</v>
      </c>
      <c r="H176">
        <v>20094</v>
      </c>
      <c r="I176">
        <v>0.03</v>
      </c>
      <c r="J176">
        <v>19491.18</v>
      </c>
      <c r="K176" s="11">
        <v>43032</v>
      </c>
      <c r="L176">
        <f>YEAR(Таблица3[[#This Row],[Дата заказа]])</f>
        <v>2017</v>
      </c>
      <c r="M176">
        <f>MONTH(Таблица3[[#This Row],[Дата заказа]])</f>
        <v>10</v>
      </c>
      <c r="N176">
        <f>DAY(Таблица3[[#This Row],[Дата заказа]])</f>
        <v>24</v>
      </c>
      <c r="O176" s="14">
        <f>WEEKDAY(Таблица3[[#This Row],[Дата заказа]],2)</f>
        <v>2</v>
      </c>
      <c r="P176" s="14">
        <f>WEEKNUM(Таблица3[[#This Row],[Дата заказа]],2)</f>
        <v>44</v>
      </c>
    </row>
    <row r="177" spans="1:16" x14ac:dyDescent="0.35">
      <c r="A177" s="1">
        <v>18</v>
      </c>
      <c r="B177" t="s">
        <v>3226</v>
      </c>
      <c r="C177" t="s">
        <v>3227</v>
      </c>
      <c r="D177" t="s">
        <v>3228</v>
      </c>
      <c r="E177">
        <v>1531</v>
      </c>
      <c r="F177" t="s">
        <v>3229</v>
      </c>
      <c r="G177">
        <v>15</v>
      </c>
      <c r="H177">
        <v>22965</v>
      </c>
      <c r="I177">
        <v>0.03</v>
      </c>
      <c r="J177">
        <v>22276.05</v>
      </c>
      <c r="K177" s="12">
        <v>43422</v>
      </c>
      <c r="L177">
        <f>YEAR(Таблица3[[#This Row],[Дата заказа]])</f>
        <v>2018</v>
      </c>
      <c r="M177">
        <f>MONTH(Таблица3[[#This Row],[Дата заказа]])</f>
        <v>11</v>
      </c>
      <c r="N177">
        <f>DAY(Таблица3[[#This Row],[Дата заказа]])</f>
        <v>18</v>
      </c>
      <c r="O177" s="14">
        <f>WEEKDAY(Таблица3[[#This Row],[Дата заказа]],2)</f>
        <v>7</v>
      </c>
      <c r="P177" s="14">
        <f>WEEKNUM(Таблица3[[#This Row],[Дата заказа]],2)</f>
        <v>46</v>
      </c>
    </row>
    <row r="178" spans="1:16" x14ac:dyDescent="0.35">
      <c r="A178" s="1">
        <v>5</v>
      </c>
      <c r="B178" t="s">
        <v>3277</v>
      </c>
      <c r="C178" t="s">
        <v>3243</v>
      </c>
      <c r="D178" t="s">
        <v>3278</v>
      </c>
      <c r="E178">
        <v>1182</v>
      </c>
      <c r="F178" t="s">
        <v>3229</v>
      </c>
      <c r="G178">
        <v>17</v>
      </c>
      <c r="H178">
        <v>20094</v>
      </c>
      <c r="I178">
        <v>0.03</v>
      </c>
      <c r="J178">
        <v>19491.18</v>
      </c>
      <c r="K178" s="11">
        <v>43798</v>
      </c>
      <c r="L178">
        <f>YEAR(Таблица3[[#This Row],[Дата заказа]])</f>
        <v>2019</v>
      </c>
      <c r="M178">
        <f>MONTH(Таблица3[[#This Row],[Дата заказа]])</f>
        <v>11</v>
      </c>
      <c r="N178">
        <f>DAY(Таблица3[[#This Row],[Дата заказа]])</f>
        <v>29</v>
      </c>
      <c r="O178" s="14">
        <f>WEEKDAY(Таблица3[[#This Row],[Дата заказа]],2)</f>
        <v>5</v>
      </c>
      <c r="P178" s="14">
        <f>WEEKNUM(Таблица3[[#This Row],[Дата заказа]],2)</f>
        <v>48</v>
      </c>
    </row>
    <row r="179" spans="1:16" x14ac:dyDescent="0.35">
      <c r="A179" s="1">
        <v>34</v>
      </c>
      <c r="B179" t="s">
        <v>3247</v>
      </c>
      <c r="C179" t="s">
        <v>3240</v>
      </c>
      <c r="D179" t="s">
        <v>3248</v>
      </c>
      <c r="E179">
        <v>2199</v>
      </c>
      <c r="F179" t="s">
        <v>3229</v>
      </c>
      <c r="G179">
        <v>60</v>
      </c>
      <c r="H179">
        <v>131940</v>
      </c>
      <c r="I179">
        <v>0.15</v>
      </c>
      <c r="J179">
        <v>112149</v>
      </c>
      <c r="K179" s="12">
        <v>42439</v>
      </c>
      <c r="L179">
        <f>YEAR(Таблица3[[#This Row],[Дата заказа]])</f>
        <v>2016</v>
      </c>
      <c r="M179">
        <f>MONTH(Таблица3[[#This Row],[Дата заказа]])</f>
        <v>3</v>
      </c>
      <c r="N179">
        <f>DAY(Таблица3[[#This Row],[Дата заказа]])</f>
        <v>10</v>
      </c>
      <c r="O179" s="14">
        <f>WEEKDAY(Таблица3[[#This Row],[Дата заказа]],2)</f>
        <v>4</v>
      </c>
      <c r="P179" s="14">
        <f>WEEKNUM(Таблица3[[#This Row],[Дата заказа]],2)</f>
        <v>11</v>
      </c>
    </row>
    <row r="180" spans="1:16" x14ac:dyDescent="0.35">
      <c r="A180" s="1">
        <v>10</v>
      </c>
      <c r="B180" t="s">
        <v>3288</v>
      </c>
      <c r="C180" t="s">
        <v>3240</v>
      </c>
      <c r="D180" t="s">
        <v>3289</v>
      </c>
      <c r="E180">
        <v>800</v>
      </c>
      <c r="F180" t="s">
        <v>3229</v>
      </c>
      <c r="G180">
        <v>25</v>
      </c>
      <c r="H180">
        <v>20000</v>
      </c>
      <c r="I180">
        <v>0.03</v>
      </c>
      <c r="J180">
        <v>19400</v>
      </c>
      <c r="K180" s="11">
        <v>42195</v>
      </c>
      <c r="L180">
        <f>YEAR(Таблица3[[#This Row],[Дата заказа]])</f>
        <v>2015</v>
      </c>
      <c r="M180">
        <f>MONTH(Таблица3[[#This Row],[Дата заказа]])</f>
        <v>7</v>
      </c>
      <c r="N180">
        <f>DAY(Таблица3[[#This Row],[Дата заказа]])</f>
        <v>10</v>
      </c>
      <c r="O180" s="14">
        <f>WEEKDAY(Таблица3[[#This Row],[Дата заказа]],2)</f>
        <v>5</v>
      </c>
      <c r="P180" s="14">
        <f>WEEKNUM(Таблица3[[#This Row],[Дата заказа]],2)</f>
        <v>28</v>
      </c>
    </row>
    <row r="181" spans="1:16" x14ac:dyDescent="0.35">
      <c r="A181" s="1">
        <v>45</v>
      </c>
      <c r="B181" t="s">
        <v>3287</v>
      </c>
      <c r="C181" t="s">
        <v>3243</v>
      </c>
      <c r="D181" t="s">
        <v>3244</v>
      </c>
      <c r="E181">
        <v>759</v>
      </c>
      <c r="F181" t="s">
        <v>3233</v>
      </c>
      <c r="G181">
        <v>14</v>
      </c>
      <c r="H181">
        <v>10626</v>
      </c>
      <c r="I181">
        <v>0</v>
      </c>
      <c r="J181">
        <v>10626</v>
      </c>
      <c r="K181" s="12">
        <v>43452</v>
      </c>
      <c r="L181">
        <f>YEAR(Таблица3[[#This Row],[Дата заказа]])</f>
        <v>2018</v>
      </c>
      <c r="M181">
        <f>MONTH(Таблица3[[#This Row],[Дата заказа]])</f>
        <v>12</v>
      </c>
      <c r="N181">
        <f>DAY(Таблица3[[#This Row],[Дата заказа]])</f>
        <v>18</v>
      </c>
      <c r="O181" s="14">
        <f>WEEKDAY(Таблица3[[#This Row],[Дата заказа]],2)</f>
        <v>2</v>
      </c>
      <c r="P181" s="14">
        <f>WEEKNUM(Таблица3[[#This Row],[Дата заказа]],2)</f>
        <v>51</v>
      </c>
    </row>
    <row r="182" spans="1:16" x14ac:dyDescent="0.35">
      <c r="A182" s="1">
        <v>50</v>
      </c>
      <c r="B182" t="s">
        <v>3266</v>
      </c>
      <c r="C182" t="s">
        <v>3250</v>
      </c>
      <c r="D182" t="s">
        <v>3267</v>
      </c>
      <c r="E182">
        <v>912</v>
      </c>
      <c r="F182" t="s">
        <v>3229</v>
      </c>
      <c r="G182">
        <v>20</v>
      </c>
      <c r="H182">
        <v>18240</v>
      </c>
      <c r="I182">
        <v>0</v>
      </c>
      <c r="J182">
        <v>18240</v>
      </c>
      <c r="K182" s="11">
        <v>43045</v>
      </c>
      <c r="L182">
        <f>YEAR(Таблица3[[#This Row],[Дата заказа]])</f>
        <v>2017</v>
      </c>
      <c r="M182">
        <f>MONTH(Таблица3[[#This Row],[Дата заказа]])</f>
        <v>11</v>
      </c>
      <c r="N182">
        <f>DAY(Таблица3[[#This Row],[Дата заказа]])</f>
        <v>6</v>
      </c>
      <c r="O182" s="14">
        <f>WEEKDAY(Таблица3[[#This Row],[Дата заказа]],2)</f>
        <v>1</v>
      </c>
      <c r="P182" s="14">
        <f>WEEKNUM(Таблица3[[#This Row],[Дата заказа]],2)</f>
        <v>46</v>
      </c>
    </row>
    <row r="183" spans="1:16" x14ac:dyDescent="0.35">
      <c r="A183" s="1">
        <v>38</v>
      </c>
      <c r="B183" t="s">
        <v>3277</v>
      </c>
      <c r="C183" t="s">
        <v>3243</v>
      </c>
      <c r="D183" t="s">
        <v>3278</v>
      </c>
      <c r="E183">
        <v>1182</v>
      </c>
      <c r="F183" t="s">
        <v>3229</v>
      </c>
      <c r="G183">
        <v>17</v>
      </c>
      <c r="H183">
        <v>20094</v>
      </c>
      <c r="I183">
        <v>0.03</v>
      </c>
      <c r="J183">
        <v>19491.18</v>
      </c>
      <c r="K183" s="12">
        <v>42827</v>
      </c>
      <c r="L183">
        <f>YEAR(Таблица3[[#This Row],[Дата заказа]])</f>
        <v>2017</v>
      </c>
      <c r="M183">
        <f>MONTH(Таблица3[[#This Row],[Дата заказа]])</f>
        <v>4</v>
      </c>
      <c r="N183">
        <f>DAY(Таблица3[[#This Row],[Дата заказа]])</f>
        <v>2</v>
      </c>
      <c r="O183" s="14">
        <f>WEEKDAY(Таблица3[[#This Row],[Дата заказа]],2)</f>
        <v>7</v>
      </c>
      <c r="P183" s="14">
        <f>WEEKNUM(Таблица3[[#This Row],[Дата заказа]],2)</f>
        <v>14</v>
      </c>
    </row>
    <row r="184" spans="1:16" x14ac:dyDescent="0.35">
      <c r="A184" s="1">
        <v>51</v>
      </c>
      <c r="B184" t="s">
        <v>3270</v>
      </c>
      <c r="C184" t="s">
        <v>3271</v>
      </c>
      <c r="D184" t="s">
        <v>3272</v>
      </c>
      <c r="E184">
        <v>2211</v>
      </c>
      <c r="F184" t="s">
        <v>3233</v>
      </c>
      <c r="G184">
        <v>25</v>
      </c>
      <c r="H184">
        <v>55275</v>
      </c>
      <c r="I184">
        <v>0.09</v>
      </c>
      <c r="J184">
        <v>50300.25</v>
      </c>
      <c r="K184" s="11">
        <v>43593</v>
      </c>
      <c r="L184">
        <f>YEAR(Таблица3[[#This Row],[Дата заказа]])</f>
        <v>2019</v>
      </c>
      <c r="M184">
        <f>MONTH(Таблица3[[#This Row],[Дата заказа]])</f>
        <v>5</v>
      </c>
      <c r="N184">
        <f>DAY(Таблица3[[#This Row],[Дата заказа]])</f>
        <v>8</v>
      </c>
      <c r="O184" s="14">
        <f>WEEKDAY(Таблица3[[#This Row],[Дата заказа]],2)</f>
        <v>3</v>
      </c>
      <c r="P184" s="14">
        <f>WEEKNUM(Таблица3[[#This Row],[Дата заказа]],2)</f>
        <v>19</v>
      </c>
    </row>
    <row r="185" spans="1:16" x14ac:dyDescent="0.35">
      <c r="A185" s="1">
        <v>45</v>
      </c>
      <c r="B185" t="s">
        <v>3287</v>
      </c>
      <c r="C185" t="s">
        <v>3243</v>
      </c>
      <c r="D185" t="s">
        <v>3244</v>
      </c>
      <c r="E185">
        <v>759</v>
      </c>
      <c r="F185" t="s">
        <v>3233</v>
      </c>
      <c r="G185">
        <v>14</v>
      </c>
      <c r="H185">
        <v>10626</v>
      </c>
      <c r="I185">
        <v>0</v>
      </c>
      <c r="J185">
        <v>10626</v>
      </c>
      <c r="K185" s="12">
        <v>43415</v>
      </c>
      <c r="L185">
        <f>YEAR(Таблица3[[#This Row],[Дата заказа]])</f>
        <v>2018</v>
      </c>
      <c r="M185">
        <f>MONTH(Таблица3[[#This Row],[Дата заказа]])</f>
        <v>11</v>
      </c>
      <c r="N185">
        <f>DAY(Таблица3[[#This Row],[Дата заказа]])</f>
        <v>11</v>
      </c>
      <c r="O185" s="14">
        <f>WEEKDAY(Таблица3[[#This Row],[Дата заказа]],2)</f>
        <v>7</v>
      </c>
      <c r="P185" s="14">
        <f>WEEKNUM(Таблица3[[#This Row],[Дата заказа]],2)</f>
        <v>45</v>
      </c>
    </row>
    <row r="186" spans="1:16" x14ac:dyDescent="0.35">
      <c r="A186" s="1">
        <v>49</v>
      </c>
      <c r="B186" t="s">
        <v>3230</v>
      </c>
      <c r="C186" t="s">
        <v>3231</v>
      </c>
      <c r="D186" t="s">
        <v>3232</v>
      </c>
      <c r="E186">
        <v>617</v>
      </c>
      <c r="F186" t="s">
        <v>3233</v>
      </c>
      <c r="G186">
        <v>25</v>
      </c>
      <c r="H186">
        <v>15425</v>
      </c>
      <c r="I186">
        <v>0</v>
      </c>
      <c r="J186">
        <v>15425</v>
      </c>
      <c r="K186" s="11">
        <v>43049</v>
      </c>
      <c r="L186">
        <f>YEAR(Таблица3[[#This Row],[Дата заказа]])</f>
        <v>2017</v>
      </c>
      <c r="M186">
        <f>MONTH(Таблица3[[#This Row],[Дата заказа]])</f>
        <v>11</v>
      </c>
      <c r="N186">
        <f>DAY(Таблица3[[#This Row],[Дата заказа]])</f>
        <v>10</v>
      </c>
      <c r="O186" s="14">
        <f>WEEKDAY(Таблица3[[#This Row],[Дата заказа]],2)</f>
        <v>5</v>
      </c>
      <c r="P186" s="14">
        <f>WEEKNUM(Таблица3[[#This Row],[Дата заказа]],2)</f>
        <v>46</v>
      </c>
    </row>
    <row r="187" spans="1:16" x14ac:dyDescent="0.35">
      <c r="A187" s="1">
        <v>25</v>
      </c>
      <c r="B187" t="s">
        <v>3284</v>
      </c>
      <c r="C187" t="s">
        <v>3255</v>
      </c>
      <c r="D187" t="s">
        <v>3256</v>
      </c>
      <c r="E187">
        <v>1994</v>
      </c>
      <c r="F187" t="s">
        <v>3233</v>
      </c>
      <c r="G187">
        <v>10</v>
      </c>
      <c r="H187">
        <v>19940</v>
      </c>
      <c r="I187">
        <v>0.03</v>
      </c>
      <c r="J187">
        <v>19341.8</v>
      </c>
      <c r="K187" s="12">
        <v>42698</v>
      </c>
      <c r="L187">
        <f>YEAR(Таблица3[[#This Row],[Дата заказа]])</f>
        <v>2016</v>
      </c>
      <c r="M187">
        <f>MONTH(Таблица3[[#This Row],[Дата заказа]])</f>
        <v>11</v>
      </c>
      <c r="N187">
        <f>DAY(Таблица3[[#This Row],[Дата заказа]])</f>
        <v>24</v>
      </c>
      <c r="O187" s="14">
        <f>WEEKDAY(Таблица3[[#This Row],[Дата заказа]],2)</f>
        <v>4</v>
      </c>
      <c r="P187" s="14">
        <f>WEEKNUM(Таблица3[[#This Row],[Дата заказа]],2)</f>
        <v>48</v>
      </c>
    </row>
    <row r="188" spans="1:16" x14ac:dyDescent="0.35">
      <c r="A188" s="1">
        <v>2</v>
      </c>
      <c r="B188" t="s">
        <v>3257</v>
      </c>
      <c r="C188" t="s">
        <v>3243</v>
      </c>
      <c r="D188" t="s">
        <v>3258</v>
      </c>
      <c r="E188">
        <v>1178</v>
      </c>
      <c r="F188" t="s">
        <v>3233</v>
      </c>
      <c r="G188">
        <v>10</v>
      </c>
      <c r="H188">
        <v>11780</v>
      </c>
      <c r="I188">
        <v>0</v>
      </c>
      <c r="J188">
        <v>11780</v>
      </c>
      <c r="K188" s="11">
        <v>43776</v>
      </c>
      <c r="L188">
        <f>YEAR(Таблица3[[#This Row],[Дата заказа]])</f>
        <v>2019</v>
      </c>
      <c r="M188">
        <f>MONTH(Таблица3[[#This Row],[Дата заказа]])</f>
        <v>11</v>
      </c>
      <c r="N188">
        <f>DAY(Таблица3[[#This Row],[Дата заказа]])</f>
        <v>7</v>
      </c>
      <c r="O188" s="14">
        <f>WEEKDAY(Таблица3[[#This Row],[Дата заказа]],2)</f>
        <v>4</v>
      </c>
      <c r="P188" s="14">
        <f>WEEKNUM(Таблица3[[#This Row],[Дата заказа]],2)</f>
        <v>45</v>
      </c>
    </row>
    <row r="189" spans="1:16" x14ac:dyDescent="0.35">
      <c r="A189" s="1">
        <v>17</v>
      </c>
      <c r="B189" t="s">
        <v>3285</v>
      </c>
      <c r="C189" t="s">
        <v>3243</v>
      </c>
      <c r="D189" t="s">
        <v>3246</v>
      </c>
      <c r="E189">
        <v>967</v>
      </c>
      <c r="F189" t="s">
        <v>3233</v>
      </c>
      <c r="G189">
        <v>12</v>
      </c>
      <c r="H189">
        <v>11604</v>
      </c>
      <c r="I189">
        <v>0</v>
      </c>
      <c r="J189">
        <v>11604</v>
      </c>
      <c r="K189" s="12">
        <v>43351</v>
      </c>
      <c r="L189">
        <f>YEAR(Таблица3[[#This Row],[Дата заказа]])</f>
        <v>2018</v>
      </c>
      <c r="M189">
        <f>MONTH(Таблица3[[#This Row],[Дата заказа]])</f>
        <v>9</v>
      </c>
      <c r="N189">
        <f>DAY(Таблица3[[#This Row],[Дата заказа]])</f>
        <v>8</v>
      </c>
      <c r="O189" s="14">
        <f>WEEKDAY(Таблица3[[#This Row],[Дата заказа]],2)</f>
        <v>6</v>
      </c>
      <c r="P189" s="14">
        <f>WEEKNUM(Таблица3[[#This Row],[Дата заказа]],2)</f>
        <v>36</v>
      </c>
    </row>
    <row r="190" spans="1:16" x14ac:dyDescent="0.35">
      <c r="A190" s="1">
        <v>20</v>
      </c>
      <c r="B190" t="s">
        <v>3281</v>
      </c>
      <c r="C190" t="s">
        <v>3235</v>
      </c>
      <c r="D190" t="s">
        <v>3282</v>
      </c>
      <c r="E190">
        <v>2198</v>
      </c>
      <c r="F190" t="s">
        <v>3233</v>
      </c>
      <c r="G190">
        <v>35</v>
      </c>
      <c r="H190">
        <v>76930</v>
      </c>
      <c r="I190">
        <v>0.12</v>
      </c>
      <c r="J190">
        <v>67698.399999999994</v>
      </c>
      <c r="K190" s="11">
        <v>43153</v>
      </c>
      <c r="L190">
        <f>YEAR(Таблица3[[#This Row],[Дата заказа]])</f>
        <v>2018</v>
      </c>
      <c r="M190">
        <f>MONTH(Таблица3[[#This Row],[Дата заказа]])</f>
        <v>2</v>
      </c>
      <c r="N190">
        <f>DAY(Таблица3[[#This Row],[Дата заказа]])</f>
        <v>22</v>
      </c>
      <c r="O190" s="14">
        <f>WEEKDAY(Таблица3[[#This Row],[Дата заказа]],2)</f>
        <v>4</v>
      </c>
      <c r="P190" s="14">
        <f>WEEKNUM(Таблица3[[#This Row],[Дата заказа]],2)</f>
        <v>8</v>
      </c>
    </row>
    <row r="191" spans="1:16" x14ac:dyDescent="0.35">
      <c r="A191" s="1">
        <v>49</v>
      </c>
      <c r="B191" t="s">
        <v>3230</v>
      </c>
      <c r="C191" t="s">
        <v>3231</v>
      </c>
      <c r="D191" t="s">
        <v>3232</v>
      </c>
      <c r="E191">
        <v>617</v>
      </c>
      <c r="F191" t="s">
        <v>3233</v>
      </c>
      <c r="G191">
        <v>25</v>
      </c>
      <c r="H191">
        <v>15425</v>
      </c>
      <c r="I191">
        <v>0</v>
      </c>
      <c r="J191">
        <v>15425</v>
      </c>
      <c r="K191" s="12">
        <v>43420</v>
      </c>
      <c r="L191">
        <f>YEAR(Таблица3[[#This Row],[Дата заказа]])</f>
        <v>2018</v>
      </c>
      <c r="M191">
        <f>MONTH(Таблица3[[#This Row],[Дата заказа]])</f>
        <v>11</v>
      </c>
      <c r="N191">
        <f>DAY(Таблица3[[#This Row],[Дата заказа]])</f>
        <v>16</v>
      </c>
      <c r="O191" s="14">
        <f>WEEKDAY(Таблица3[[#This Row],[Дата заказа]],2)</f>
        <v>5</v>
      </c>
      <c r="P191" s="14">
        <f>WEEKNUM(Таблица3[[#This Row],[Дата заказа]],2)</f>
        <v>46</v>
      </c>
    </row>
    <row r="192" spans="1:16" x14ac:dyDescent="0.35">
      <c r="A192" s="1">
        <v>38</v>
      </c>
      <c r="B192" t="s">
        <v>3277</v>
      </c>
      <c r="C192" t="s">
        <v>3243</v>
      </c>
      <c r="D192" t="s">
        <v>3278</v>
      </c>
      <c r="E192">
        <v>1182</v>
      </c>
      <c r="F192" t="s">
        <v>3229</v>
      </c>
      <c r="G192">
        <v>17</v>
      </c>
      <c r="H192">
        <v>20094</v>
      </c>
      <c r="I192">
        <v>0.03</v>
      </c>
      <c r="J192">
        <v>19491.18</v>
      </c>
      <c r="K192" s="11">
        <v>42457</v>
      </c>
      <c r="L192">
        <f>YEAR(Таблица3[[#This Row],[Дата заказа]])</f>
        <v>2016</v>
      </c>
      <c r="M192">
        <f>MONTH(Таблица3[[#This Row],[Дата заказа]])</f>
        <v>3</v>
      </c>
      <c r="N192">
        <f>DAY(Таблица3[[#This Row],[Дата заказа]])</f>
        <v>28</v>
      </c>
      <c r="O192" s="14">
        <f>WEEKDAY(Таблица3[[#This Row],[Дата заказа]],2)</f>
        <v>1</v>
      </c>
      <c r="P192" s="14">
        <f>WEEKNUM(Таблица3[[#This Row],[Дата заказа]],2)</f>
        <v>14</v>
      </c>
    </row>
    <row r="193" spans="1:16" x14ac:dyDescent="0.35">
      <c r="A193" s="1">
        <v>19</v>
      </c>
      <c r="B193" t="s">
        <v>3303</v>
      </c>
      <c r="C193" t="s">
        <v>3250</v>
      </c>
      <c r="D193" t="s">
        <v>3304</v>
      </c>
      <c r="E193">
        <v>1879</v>
      </c>
      <c r="F193" t="s">
        <v>3229</v>
      </c>
      <c r="G193">
        <v>15</v>
      </c>
      <c r="H193">
        <v>28185</v>
      </c>
      <c r="I193">
        <v>0.03</v>
      </c>
      <c r="J193">
        <v>27339.45</v>
      </c>
      <c r="K193" s="12">
        <v>42051</v>
      </c>
      <c r="L193">
        <f>YEAR(Таблица3[[#This Row],[Дата заказа]])</f>
        <v>2015</v>
      </c>
      <c r="M193">
        <f>MONTH(Таблица3[[#This Row],[Дата заказа]])</f>
        <v>2</v>
      </c>
      <c r="N193">
        <f>DAY(Таблица3[[#This Row],[Дата заказа]])</f>
        <v>16</v>
      </c>
      <c r="O193" s="14">
        <f>WEEKDAY(Таблица3[[#This Row],[Дата заказа]],2)</f>
        <v>1</v>
      </c>
      <c r="P193" s="14">
        <f>WEEKNUM(Таблица3[[#This Row],[Дата заказа]],2)</f>
        <v>8</v>
      </c>
    </row>
    <row r="194" spans="1:16" x14ac:dyDescent="0.35">
      <c r="A194" s="1">
        <v>14</v>
      </c>
      <c r="B194" t="s">
        <v>3279</v>
      </c>
      <c r="C194" t="s">
        <v>3227</v>
      </c>
      <c r="D194" t="s">
        <v>3227</v>
      </c>
      <c r="E194">
        <v>770</v>
      </c>
      <c r="F194" t="s">
        <v>3229</v>
      </c>
      <c r="G194">
        <v>20</v>
      </c>
      <c r="H194">
        <v>15400</v>
      </c>
      <c r="I194">
        <v>0.03</v>
      </c>
      <c r="J194">
        <v>14938</v>
      </c>
      <c r="K194" s="11">
        <v>43896</v>
      </c>
      <c r="L194">
        <f>YEAR(Таблица3[[#This Row],[Дата заказа]])</f>
        <v>2020</v>
      </c>
      <c r="M194">
        <f>MONTH(Таблица3[[#This Row],[Дата заказа]])</f>
        <v>3</v>
      </c>
      <c r="N194">
        <f>DAY(Таблица3[[#This Row],[Дата заказа]])</f>
        <v>6</v>
      </c>
      <c r="O194" s="14">
        <f>WEEKDAY(Таблица3[[#This Row],[Дата заказа]],2)</f>
        <v>5</v>
      </c>
      <c r="P194" s="14">
        <f>WEEKNUM(Таблица3[[#This Row],[Дата заказа]],2)</f>
        <v>10</v>
      </c>
    </row>
    <row r="195" spans="1:16" x14ac:dyDescent="0.35">
      <c r="A195" s="1">
        <v>16</v>
      </c>
      <c r="B195" t="s">
        <v>3299</v>
      </c>
      <c r="C195" t="s">
        <v>3275</v>
      </c>
      <c r="D195" t="s">
        <v>3300</v>
      </c>
      <c r="E195">
        <v>843</v>
      </c>
      <c r="F195" t="s">
        <v>3233</v>
      </c>
      <c r="G195">
        <v>5</v>
      </c>
      <c r="H195">
        <v>4215</v>
      </c>
      <c r="I195">
        <v>0</v>
      </c>
      <c r="J195">
        <v>4215</v>
      </c>
      <c r="K195" s="12">
        <v>42694</v>
      </c>
      <c r="L195">
        <f>YEAR(Таблица3[[#This Row],[Дата заказа]])</f>
        <v>2016</v>
      </c>
      <c r="M195">
        <f>MONTH(Таблица3[[#This Row],[Дата заказа]])</f>
        <v>11</v>
      </c>
      <c r="N195">
        <f>DAY(Таблица3[[#This Row],[Дата заказа]])</f>
        <v>20</v>
      </c>
      <c r="O195" s="14">
        <f>WEEKDAY(Таблица3[[#This Row],[Дата заказа]],2)</f>
        <v>7</v>
      </c>
      <c r="P195" s="14">
        <f>WEEKNUM(Таблица3[[#This Row],[Дата заказа]],2)</f>
        <v>47</v>
      </c>
    </row>
    <row r="196" spans="1:16" x14ac:dyDescent="0.35">
      <c r="A196" s="1">
        <v>55</v>
      </c>
      <c r="B196" t="s">
        <v>3273</v>
      </c>
      <c r="C196" t="s">
        <v>3271</v>
      </c>
      <c r="D196" t="s">
        <v>3271</v>
      </c>
      <c r="E196">
        <v>699</v>
      </c>
      <c r="F196" t="s">
        <v>3233</v>
      </c>
      <c r="G196">
        <v>10</v>
      </c>
      <c r="H196">
        <v>6990</v>
      </c>
      <c r="I196">
        <v>0</v>
      </c>
      <c r="J196">
        <v>6990</v>
      </c>
      <c r="K196" s="11">
        <v>43300</v>
      </c>
      <c r="L196">
        <f>YEAR(Таблица3[[#This Row],[Дата заказа]])</f>
        <v>2018</v>
      </c>
      <c r="M196">
        <f>MONTH(Таблица3[[#This Row],[Дата заказа]])</f>
        <v>7</v>
      </c>
      <c r="N196">
        <f>DAY(Таблица3[[#This Row],[Дата заказа]])</f>
        <v>19</v>
      </c>
      <c r="O196" s="14">
        <f>WEEKDAY(Таблица3[[#This Row],[Дата заказа]],2)</f>
        <v>4</v>
      </c>
      <c r="P196" s="14">
        <f>WEEKNUM(Таблица3[[#This Row],[Дата заказа]],2)</f>
        <v>29</v>
      </c>
    </row>
    <row r="197" spans="1:16" x14ac:dyDescent="0.35">
      <c r="A197" s="1">
        <v>19</v>
      </c>
      <c r="B197" t="s">
        <v>3303</v>
      </c>
      <c r="C197" t="s">
        <v>3250</v>
      </c>
      <c r="D197" t="s">
        <v>3304</v>
      </c>
      <c r="E197">
        <v>1879</v>
      </c>
      <c r="F197" t="s">
        <v>3229</v>
      </c>
      <c r="G197">
        <v>15</v>
      </c>
      <c r="H197">
        <v>28185</v>
      </c>
      <c r="I197">
        <v>0.03</v>
      </c>
      <c r="J197">
        <v>27339.45</v>
      </c>
      <c r="K197" s="12">
        <v>43523</v>
      </c>
      <c r="L197">
        <f>YEAR(Таблица3[[#This Row],[Дата заказа]])</f>
        <v>2019</v>
      </c>
      <c r="M197">
        <f>MONTH(Таблица3[[#This Row],[Дата заказа]])</f>
        <v>2</v>
      </c>
      <c r="N197">
        <f>DAY(Таблица3[[#This Row],[Дата заказа]])</f>
        <v>27</v>
      </c>
      <c r="O197" s="14">
        <f>WEEKDAY(Таблица3[[#This Row],[Дата заказа]],2)</f>
        <v>3</v>
      </c>
      <c r="P197" s="14">
        <f>WEEKNUM(Таблица3[[#This Row],[Дата заказа]],2)</f>
        <v>9</v>
      </c>
    </row>
    <row r="198" spans="1:16" x14ac:dyDescent="0.35">
      <c r="A198" s="1">
        <v>53</v>
      </c>
      <c r="B198" t="s">
        <v>3268</v>
      </c>
      <c r="C198" t="s">
        <v>3240</v>
      </c>
      <c r="D198" t="s">
        <v>3269</v>
      </c>
      <c r="E198">
        <v>1923</v>
      </c>
      <c r="F198" t="s">
        <v>3229</v>
      </c>
      <c r="G198">
        <v>35</v>
      </c>
      <c r="H198">
        <v>67305</v>
      </c>
      <c r="I198">
        <v>0.06</v>
      </c>
      <c r="J198">
        <v>63266.7</v>
      </c>
      <c r="K198" s="11">
        <v>42690</v>
      </c>
      <c r="L198">
        <f>YEAR(Таблица3[[#This Row],[Дата заказа]])</f>
        <v>2016</v>
      </c>
      <c r="M198">
        <f>MONTH(Таблица3[[#This Row],[Дата заказа]])</f>
        <v>11</v>
      </c>
      <c r="N198">
        <f>DAY(Таблица3[[#This Row],[Дата заказа]])</f>
        <v>16</v>
      </c>
      <c r="O198" s="14">
        <f>WEEKDAY(Таблица3[[#This Row],[Дата заказа]],2)</f>
        <v>3</v>
      </c>
      <c r="P198" s="14">
        <f>WEEKNUM(Таблица3[[#This Row],[Дата заказа]],2)</f>
        <v>47</v>
      </c>
    </row>
    <row r="199" spans="1:16" x14ac:dyDescent="0.35">
      <c r="A199" s="1">
        <v>12</v>
      </c>
      <c r="B199" t="s">
        <v>3264</v>
      </c>
      <c r="C199" t="s">
        <v>3250</v>
      </c>
      <c r="D199" t="s">
        <v>3265</v>
      </c>
      <c r="E199">
        <v>1386</v>
      </c>
      <c r="F199" t="s">
        <v>3229</v>
      </c>
      <c r="G199">
        <v>20</v>
      </c>
      <c r="H199">
        <v>27720</v>
      </c>
      <c r="I199">
        <v>0.03</v>
      </c>
      <c r="J199">
        <v>26888.400000000001</v>
      </c>
      <c r="K199" s="12">
        <v>44069</v>
      </c>
      <c r="L199">
        <f>YEAR(Таблица3[[#This Row],[Дата заказа]])</f>
        <v>2020</v>
      </c>
      <c r="M199">
        <f>MONTH(Таблица3[[#This Row],[Дата заказа]])</f>
        <v>8</v>
      </c>
      <c r="N199">
        <f>DAY(Таблица3[[#This Row],[Дата заказа]])</f>
        <v>26</v>
      </c>
      <c r="O199" s="14">
        <f>WEEKDAY(Таблица3[[#This Row],[Дата заказа]],2)</f>
        <v>3</v>
      </c>
      <c r="P199" s="14">
        <f>WEEKNUM(Таблица3[[#This Row],[Дата заказа]],2)</f>
        <v>35</v>
      </c>
    </row>
    <row r="200" spans="1:16" x14ac:dyDescent="0.35">
      <c r="A200" s="1">
        <v>25</v>
      </c>
      <c r="B200" t="s">
        <v>3284</v>
      </c>
      <c r="C200" t="s">
        <v>3255</v>
      </c>
      <c r="D200" t="s">
        <v>3256</v>
      </c>
      <c r="E200">
        <v>1994</v>
      </c>
      <c r="F200" t="s">
        <v>3233</v>
      </c>
      <c r="G200">
        <v>10</v>
      </c>
      <c r="H200">
        <v>19940</v>
      </c>
      <c r="I200">
        <v>0.03</v>
      </c>
      <c r="J200">
        <v>19341.8</v>
      </c>
      <c r="K200" s="11">
        <v>42674</v>
      </c>
      <c r="L200">
        <f>YEAR(Таблица3[[#This Row],[Дата заказа]])</f>
        <v>2016</v>
      </c>
      <c r="M200">
        <f>MONTH(Таблица3[[#This Row],[Дата заказа]])</f>
        <v>10</v>
      </c>
      <c r="N200">
        <f>DAY(Таблица3[[#This Row],[Дата заказа]])</f>
        <v>31</v>
      </c>
      <c r="O200" s="14">
        <f>WEEKDAY(Таблица3[[#This Row],[Дата заказа]],2)</f>
        <v>1</v>
      </c>
      <c r="P200" s="14">
        <f>WEEKNUM(Таблица3[[#This Row],[Дата заказа]],2)</f>
        <v>45</v>
      </c>
    </row>
    <row r="201" spans="1:16" x14ac:dyDescent="0.35">
      <c r="A201" s="1">
        <v>44</v>
      </c>
      <c r="B201" t="s">
        <v>3264</v>
      </c>
      <c r="C201" t="s">
        <v>3250</v>
      </c>
      <c r="D201" t="s">
        <v>3265</v>
      </c>
      <c r="E201">
        <v>1386</v>
      </c>
      <c r="F201" t="s">
        <v>3229</v>
      </c>
      <c r="G201">
        <v>20</v>
      </c>
      <c r="H201">
        <v>27720</v>
      </c>
      <c r="I201">
        <v>0.03</v>
      </c>
      <c r="J201">
        <v>26888.400000000001</v>
      </c>
      <c r="K201" s="12">
        <v>43340</v>
      </c>
      <c r="L201">
        <f>YEAR(Таблица3[[#This Row],[Дата заказа]])</f>
        <v>2018</v>
      </c>
      <c r="M201">
        <f>MONTH(Таблица3[[#This Row],[Дата заказа]])</f>
        <v>8</v>
      </c>
      <c r="N201">
        <f>DAY(Таблица3[[#This Row],[Дата заказа]])</f>
        <v>28</v>
      </c>
      <c r="O201" s="14">
        <f>WEEKDAY(Таблица3[[#This Row],[Дата заказа]],2)</f>
        <v>2</v>
      </c>
      <c r="P201" s="14">
        <f>WEEKNUM(Таблица3[[#This Row],[Дата заказа]],2)</f>
        <v>35</v>
      </c>
    </row>
    <row r="202" spans="1:16" x14ac:dyDescent="0.35">
      <c r="A202" s="1">
        <v>56</v>
      </c>
      <c r="B202" t="s">
        <v>3288</v>
      </c>
      <c r="C202" t="s">
        <v>3240</v>
      </c>
      <c r="D202" t="s">
        <v>3289</v>
      </c>
      <c r="E202">
        <v>800</v>
      </c>
      <c r="F202" t="s">
        <v>3229</v>
      </c>
      <c r="G202">
        <v>40</v>
      </c>
      <c r="H202">
        <v>32000</v>
      </c>
      <c r="I202">
        <v>0.03</v>
      </c>
      <c r="J202">
        <v>31040</v>
      </c>
      <c r="K202" s="11">
        <v>42916</v>
      </c>
      <c r="L202">
        <f>YEAR(Таблица3[[#This Row],[Дата заказа]])</f>
        <v>2017</v>
      </c>
      <c r="M202">
        <f>MONTH(Таблица3[[#This Row],[Дата заказа]])</f>
        <v>6</v>
      </c>
      <c r="N202">
        <f>DAY(Таблица3[[#This Row],[Дата заказа]])</f>
        <v>30</v>
      </c>
      <c r="O202" s="14">
        <f>WEEKDAY(Таблица3[[#This Row],[Дата заказа]],2)</f>
        <v>5</v>
      </c>
      <c r="P202" s="14">
        <f>WEEKNUM(Таблица3[[#This Row],[Дата заказа]],2)</f>
        <v>27</v>
      </c>
    </row>
    <row r="203" spans="1:16" x14ac:dyDescent="0.35">
      <c r="A203" s="1">
        <v>26</v>
      </c>
      <c r="B203" t="s">
        <v>3283</v>
      </c>
      <c r="C203" t="s">
        <v>3231</v>
      </c>
      <c r="D203" t="s">
        <v>3232</v>
      </c>
      <c r="E203">
        <v>2197</v>
      </c>
      <c r="F203" t="s">
        <v>3229</v>
      </c>
      <c r="G203">
        <v>40</v>
      </c>
      <c r="H203">
        <v>87880</v>
      </c>
      <c r="I203">
        <v>0.12</v>
      </c>
      <c r="J203">
        <v>77334.399999999994</v>
      </c>
      <c r="K203" s="12">
        <v>42416</v>
      </c>
      <c r="L203">
        <f>YEAR(Таблица3[[#This Row],[Дата заказа]])</f>
        <v>2016</v>
      </c>
      <c r="M203">
        <f>MONTH(Таблица3[[#This Row],[Дата заказа]])</f>
        <v>2</v>
      </c>
      <c r="N203">
        <f>DAY(Таблица3[[#This Row],[Дата заказа]])</f>
        <v>16</v>
      </c>
      <c r="O203" s="14">
        <f>WEEKDAY(Таблица3[[#This Row],[Дата заказа]],2)</f>
        <v>2</v>
      </c>
      <c r="P203" s="14">
        <f>WEEKNUM(Таблица3[[#This Row],[Дата заказа]],2)</f>
        <v>8</v>
      </c>
    </row>
    <row r="204" spans="1:16" x14ac:dyDescent="0.35">
      <c r="A204" s="1">
        <v>1</v>
      </c>
      <c r="B204" t="s">
        <v>3239</v>
      </c>
      <c r="C204" t="s">
        <v>3240</v>
      </c>
      <c r="D204" t="s">
        <v>3241</v>
      </c>
      <c r="E204">
        <v>876</v>
      </c>
      <c r="F204" t="s">
        <v>3233</v>
      </c>
      <c r="G204">
        <v>20</v>
      </c>
      <c r="H204">
        <v>17520</v>
      </c>
      <c r="I204">
        <v>0.03</v>
      </c>
      <c r="J204">
        <v>16994.400000000001</v>
      </c>
      <c r="K204" s="11">
        <v>43764</v>
      </c>
      <c r="L204">
        <f>YEAR(Таблица3[[#This Row],[Дата заказа]])</f>
        <v>2019</v>
      </c>
      <c r="M204">
        <f>MONTH(Таблица3[[#This Row],[Дата заказа]])</f>
        <v>10</v>
      </c>
      <c r="N204">
        <f>DAY(Таблица3[[#This Row],[Дата заказа]])</f>
        <v>26</v>
      </c>
      <c r="O204" s="14">
        <f>WEEKDAY(Таблица3[[#This Row],[Дата заказа]],2)</f>
        <v>6</v>
      </c>
      <c r="P204" s="14">
        <f>WEEKNUM(Таблица3[[#This Row],[Дата заказа]],2)</f>
        <v>43</v>
      </c>
    </row>
    <row r="205" spans="1:16" x14ac:dyDescent="0.35">
      <c r="A205" s="1">
        <v>33</v>
      </c>
      <c r="B205" t="s">
        <v>3280</v>
      </c>
      <c r="C205" t="s">
        <v>3255</v>
      </c>
      <c r="D205" t="s">
        <v>3260</v>
      </c>
      <c r="E205">
        <v>1994</v>
      </c>
      <c r="F205" t="s">
        <v>3233</v>
      </c>
      <c r="G205">
        <v>12</v>
      </c>
      <c r="H205">
        <v>23928</v>
      </c>
      <c r="I205">
        <v>0.03</v>
      </c>
      <c r="J205">
        <v>23210.16</v>
      </c>
      <c r="K205" s="12">
        <v>44132</v>
      </c>
      <c r="L205">
        <f>YEAR(Таблица3[[#This Row],[Дата заказа]])</f>
        <v>2020</v>
      </c>
      <c r="M205">
        <f>MONTH(Таблица3[[#This Row],[Дата заказа]])</f>
        <v>10</v>
      </c>
      <c r="N205">
        <f>DAY(Таблица3[[#This Row],[Дата заказа]])</f>
        <v>28</v>
      </c>
      <c r="O205" s="14">
        <f>WEEKDAY(Таблица3[[#This Row],[Дата заказа]],2)</f>
        <v>3</v>
      </c>
      <c r="P205" s="14">
        <f>WEEKNUM(Таблица3[[#This Row],[Дата заказа]],2)</f>
        <v>44</v>
      </c>
    </row>
    <row r="206" spans="1:16" x14ac:dyDescent="0.35">
      <c r="A206" s="1">
        <v>30</v>
      </c>
      <c r="B206" t="s">
        <v>3292</v>
      </c>
      <c r="C206" t="s">
        <v>3227</v>
      </c>
      <c r="D206" t="s">
        <v>3293</v>
      </c>
      <c r="E206">
        <v>1730</v>
      </c>
      <c r="F206" t="s">
        <v>3229</v>
      </c>
      <c r="G206">
        <v>5</v>
      </c>
      <c r="H206">
        <v>8650</v>
      </c>
      <c r="I206">
        <v>0</v>
      </c>
      <c r="J206">
        <v>8650</v>
      </c>
      <c r="K206" s="11">
        <v>43284</v>
      </c>
      <c r="L206">
        <f>YEAR(Таблица3[[#This Row],[Дата заказа]])</f>
        <v>2018</v>
      </c>
      <c r="M206">
        <f>MONTH(Таблица3[[#This Row],[Дата заказа]])</f>
        <v>7</v>
      </c>
      <c r="N206">
        <f>DAY(Таблица3[[#This Row],[Дата заказа]])</f>
        <v>3</v>
      </c>
      <c r="O206" s="14">
        <f>WEEKDAY(Таблица3[[#This Row],[Дата заказа]],2)</f>
        <v>2</v>
      </c>
      <c r="P206" s="14">
        <f>WEEKNUM(Таблица3[[#This Row],[Дата заказа]],2)</f>
        <v>27</v>
      </c>
    </row>
    <row r="207" spans="1:16" x14ac:dyDescent="0.35">
      <c r="A207" s="1">
        <v>18</v>
      </c>
      <c r="B207" t="s">
        <v>3226</v>
      </c>
      <c r="C207" t="s">
        <v>3227</v>
      </c>
      <c r="D207" t="s">
        <v>3228</v>
      </c>
      <c r="E207">
        <v>1531</v>
      </c>
      <c r="F207" t="s">
        <v>3229</v>
      </c>
      <c r="G207">
        <v>15</v>
      </c>
      <c r="H207">
        <v>22965</v>
      </c>
      <c r="I207">
        <v>0.03</v>
      </c>
      <c r="J207">
        <v>22276.05</v>
      </c>
      <c r="K207" s="12">
        <v>42397</v>
      </c>
      <c r="L207">
        <f>YEAR(Таблица3[[#This Row],[Дата заказа]])</f>
        <v>2016</v>
      </c>
      <c r="M207">
        <f>MONTH(Таблица3[[#This Row],[Дата заказа]])</f>
        <v>1</v>
      </c>
      <c r="N207">
        <f>DAY(Таблица3[[#This Row],[Дата заказа]])</f>
        <v>28</v>
      </c>
      <c r="O207" s="14">
        <f>WEEKDAY(Таблица3[[#This Row],[Дата заказа]],2)</f>
        <v>4</v>
      </c>
      <c r="P207" s="14">
        <f>WEEKNUM(Таблица3[[#This Row],[Дата заказа]],2)</f>
        <v>5</v>
      </c>
    </row>
    <row r="208" spans="1:16" x14ac:dyDescent="0.35">
      <c r="A208" s="1">
        <v>5</v>
      </c>
      <c r="B208" t="s">
        <v>3277</v>
      </c>
      <c r="C208" t="s">
        <v>3243</v>
      </c>
      <c r="D208" t="s">
        <v>3278</v>
      </c>
      <c r="E208">
        <v>1182</v>
      </c>
      <c r="F208" t="s">
        <v>3229</v>
      </c>
      <c r="G208">
        <v>17</v>
      </c>
      <c r="H208">
        <v>20094</v>
      </c>
      <c r="I208">
        <v>0.03</v>
      </c>
      <c r="J208">
        <v>19491.18</v>
      </c>
      <c r="K208" s="11">
        <v>43488</v>
      </c>
      <c r="L208">
        <f>YEAR(Таблица3[[#This Row],[Дата заказа]])</f>
        <v>2019</v>
      </c>
      <c r="M208">
        <f>MONTH(Таблица3[[#This Row],[Дата заказа]])</f>
        <v>1</v>
      </c>
      <c r="N208">
        <f>DAY(Таблица3[[#This Row],[Дата заказа]])</f>
        <v>23</v>
      </c>
      <c r="O208" s="14">
        <f>WEEKDAY(Таблица3[[#This Row],[Дата заказа]],2)</f>
        <v>3</v>
      </c>
      <c r="P208" s="14">
        <f>WEEKNUM(Таблица3[[#This Row],[Дата заказа]],2)</f>
        <v>4</v>
      </c>
    </row>
    <row r="209" spans="1:16" x14ac:dyDescent="0.35">
      <c r="A209" s="1">
        <v>27</v>
      </c>
      <c r="B209" t="s">
        <v>3259</v>
      </c>
      <c r="C209" t="s">
        <v>3255</v>
      </c>
      <c r="D209" t="s">
        <v>3260</v>
      </c>
      <c r="E209">
        <v>1994</v>
      </c>
      <c r="F209" t="s">
        <v>3233</v>
      </c>
      <c r="G209">
        <v>25</v>
      </c>
      <c r="H209">
        <v>49850</v>
      </c>
      <c r="I209">
        <v>0.06</v>
      </c>
      <c r="J209">
        <v>46859</v>
      </c>
      <c r="K209" s="12">
        <v>42970</v>
      </c>
      <c r="L209">
        <f>YEAR(Таблица3[[#This Row],[Дата заказа]])</f>
        <v>2017</v>
      </c>
      <c r="M209">
        <f>MONTH(Таблица3[[#This Row],[Дата заказа]])</f>
        <v>8</v>
      </c>
      <c r="N209">
        <f>DAY(Таблица3[[#This Row],[Дата заказа]])</f>
        <v>23</v>
      </c>
      <c r="O209" s="14">
        <f>WEEKDAY(Таблица3[[#This Row],[Дата заказа]],2)</f>
        <v>3</v>
      </c>
      <c r="P209" s="14">
        <f>WEEKNUM(Таблица3[[#This Row],[Дата заказа]],2)</f>
        <v>35</v>
      </c>
    </row>
    <row r="210" spans="1:16" x14ac:dyDescent="0.35">
      <c r="A210" s="1">
        <v>31</v>
      </c>
      <c r="B210" t="s">
        <v>3290</v>
      </c>
      <c r="C210" t="s">
        <v>3231</v>
      </c>
      <c r="D210" t="s">
        <v>3291</v>
      </c>
      <c r="E210">
        <v>1228</v>
      </c>
      <c r="F210" t="s">
        <v>3229</v>
      </c>
      <c r="G210">
        <v>45</v>
      </c>
      <c r="H210">
        <v>55260</v>
      </c>
      <c r="I210">
        <v>0.09</v>
      </c>
      <c r="J210">
        <v>50286.6</v>
      </c>
      <c r="K210" s="11">
        <v>43260</v>
      </c>
      <c r="L210">
        <f>YEAR(Таблица3[[#This Row],[Дата заказа]])</f>
        <v>2018</v>
      </c>
      <c r="M210">
        <f>MONTH(Таблица3[[#This Row],[Дата заказа]])</f>
        <v>6</v>
      </c>
      <c r="N210">
        <f>DAY(Таблица3[[#This Row],[Дата заказа]])</f>
        <v>9</v>
      </c>
      <c r="O210" s="14">
        <f>WEEKDAY(Таблица3[[#This Row],[Дата заказа]],2)</f>
        <v>6</v>
      </c>
      <c r="P210" s="14">
        <f>WEEKNUM(Таблица3[[#This Row],[Дата заказа]],2)</f>
        <v>23</v>
      </c>
    </row>
    <row r="211" spans="1:16" x14ac:dyDescent="0.35">
      <c r="A211" s="1">
        <v>30</v>
      </c>
      <c r="B211" t="s">
        <v>3292</v>
      </c>
      <c r="C211" t="s">
        <v>3227</v>
      </c>
      <c r="D211" t="s">
        <v>3293</v>
      </c>
      <c r="E211">
        <v>1730</v>
      </c>
      <c r="F211" t="s">
        <v>3229</v>
      </c>
      <c r="G211">
        <v>5</v>
      </c>
      <c r="H211">
        <v>8650</v>
      </c>
      <c r="I211">
        <v>0</v>
      </c>
      <c r="J211">
        <v>8650</v>
      </c>
      <c r="K211" s="12">
        <v>44129</v>
      </c>
      <c r="L211">
        <f>YEAR(Таблица3[[#This Row],[Дата заказа]])</f>
        <v>2020</v>
      </c>
      <c r="M211">
        <f>MONTH(Таблица3[[#This Row],[Дата заказа]])</f>
        <v>10</v>
      </c>
      <c r="N211">
        <f>DAY(Таблица3[[#This Row],[Дата заказа]])</f>
        <v>25</v>
      </c>
      <c r="O211" s="14">
        <f>WEEKDAY(Таблица3[[#This Row],[Дата заказа]],2)</f>
        <v>7</v>
      </c>
      <c r="P211" s="14">
        <f>WEEKNUM(Таблица3[[#This Row],[Дата заказа]],2)</f>
        <v>43</v>
      </c>
    </row>
    <row r="212" spans="1:16" x14ac:dyDescent="0.35">
      <c r="A212" s="1">
        <v>35</v>
      </c>
      <c r="B212" t="s">
        <v>3230</v>
      </c>
      <c r="C212" t="s">
        <v>3231</v>
      </c>
      <c r="D212" t="s">
        <v>3232</v>
      </c>
      <c r="E212">
        <v>617</v>
      </c>
      <c r="F212" t="s">
        <v>3233</v>
      </c>
      <c r="G212">
        <v>10</v>
      </c>
      <c r="H212">
        <v>6170</v>
      </c>
      <c r="I212">
        <v>0</v>
      </c>
      <c r="J212">
        <v>6170</v>
      </c>
      <c r="K212" s="11">
        <v>43540</v>
      </c>
      <c r="L212">
        <f>YEAR(Таблица3[[#This Row],[Дата заказа]])</f>
        <v>2019</v>
      </c>
      <c r="M212">
        <f>MONTH(Таблица3[[#This Row],[Дата заказа]])</f>
        <v>3</v>
      </c>
      <c r="N212">
        <f>DAY(Таблица3[[#This Row],[Дата заказа]])</f>
        <v>16</v>
      </c>
      <c r="O212" s="14">
        <f>WEEKDAY(Таблица3[[#This Row],[Дата заказа]],2)</f>
        <v>6</v>
      </c>
      <c r="P212" s="14">
        <f>WEEKNUM(Таблица3[[#This Row],[Дата заказа]],2)</f>
        <v>11</v>
      </c>
    </row>
    <row r="213" spans="1:16" x14ac:dyDescent="0.35">
      <c r="A213" s="1">
        <v>13</v>
      </c>
      <c r="B213" t="s">
        <v>3287</v>
      </c>
      <c r="C213" t="s">
        <v>3243</v>
      </c>
      <c r="D213" t="s">
        <v>3244</v>
      </c>
      <c r="E213">
        <v>759</v>
      </c>
      <c r="F213" t="s">
        <v>3233</v>
      </c>
      <c r="G213">
        <v>14</v>
      </c>
      <c r="H213">
        <v>10626</v>
      </c>
      <c r="I213">
        <v>0</v>
      </c>
      <c r="J213">
        <v>10626</v>
      </c>
      <c r="K213" s="12">
        <v>44178</v>
      </c>
      <c r="L213">
        <f>YEAR(Таблица3[[#This Row],[Дата заказа]])</f>
        <v>2020</v>
      </c>
      <c r="M213">
        <f>MONTH(Таблица3[[#This Row],[Дата заказа]])</f>
        <v>12</v>
      </c>
      <c r="N213">
        <f>DAY(Таблица3[[#This Row],[Дата заказа]])</f>
        <v>13</v>
      </c>
      <c r="O213" s="14">
        <f>WEEKDAY(Таблица3[[#This Row],[Дата заказа]],2)</f>
        <v>7</v>
      </c>
      <c r="P213" s="14">
        <f>WEEKNUM(Таблица3[[#This Row],[Дата заказа]],2)</f>
        <v>50</v>
      </c>
    </row>
    <row r="214" spans="1:16" x14ac:dyDescent="0.35">
      <c r="A214" s="1">
        <v>2</v>
      </c>
      <c r="B214" t="s">
        <v>3257</v>
      </c>
      <c r="C214" t="s">
        <v>3243</v>
      </c>
      <c r="D214" t="s">
        <v>3258</v>
      </c>
      <c r="E214">
        <v>1178</v>
      </c>
      <c r="F214" t="s">
        <v>3233</v>
      </c>
      <c r="G214">
        <v>10</v>
      </c>
      <c r="H214">
        <v>11780</v>
      </c>
      <c r="I214">
        <v>0</v>
      </c>
      <c r="J214">
        <v>11780</v>
      </c>
      <c r="K214" s="11">
        <v>42158</v>
      </c>
      <c r="L214">
        <f>YEAR(Таблица3[[#This Row],[Дата заказа]])</f>
        <v>2015</v>
      </c>
      <c r="M214">
        <f>MONTH(Таблица3[[#This Row],[Дата заказа]])</f>
        <v>6</v>
      </c>
      <c r="N214">
        <f>DAY(Таблица3[[#This Row],[Дата заказа]])</f>
        <v>3</v>
      </c>
      <c r="O214" s="14">
        <f>WEEKDAY(Таблица3[[#This Row],[Дата заказа]],2)</f>
        <v>3</v>
      </c>
      <c r="P214" s="14">
        <f>WEEKNUM(Таблица3[[#This Row],[Дата заказа]],2)</f>
        <v>23</v>
      </c>
    </row>
    <row r="215" spans="1:16" x14ac:dyDescent="0.35">
      <c r="A215" s="1">
        <v>50</v>
      </c>
      <c r="B215" t="s">
        <v>3266</v>
      </c>
      <c r="C215" t="s">
        <v>3250</v>
      </c>
      <c r="D215" t="s">
        <v>3267</v>
      </c>
      <c r="E215">
        <v>912</v>
      </c>
      <c r="F215" t="s">
        <v>3229</v>
      </c>
      <c r="G215">
        <v>20</v>
      </c>
      <c r="H215">
        <v>18240</v>
      </c>
      <c r="I215">
        <v>0</v>
      </c>
      <c r="J215">
        <v>18240</v>
      </c>
      <c r="K215" s="12">
        <v>42134</v>
      </c>
      <c r="L215">
        <f>YEAR(Таблица3[[#This Row],[Дата заказа]])</f>
        <v>2015</v>
      </c>
      <c r="M215">
        <f>MONTH(Таблица3[[#This Row],[Дата заказа]])</f>
        <v>5</v>
      </c>
      <c r="N215">
        <f>DAY(Таблица3[[#This Row],[Дата заказа]])</f>
        <v>10</v>
      </c>
      <c r="O215" s="14">
        <f>WEEKDAY(Таблица3[[#This Row],[Дата заказа]],2)</f>
        <v>7</v>
      </c>
      <c r="P215" s="14">
        <f>WEEKNUM(Таблица3[[#This Row],[Дата заказа]],2)</f>
        <v>19</v>
      </c>
    </row>
    <row r="216" spans="1:16" x14ac:dyDescent="0.35">
      <c r="A216" s="1">
        <v>21</v>
      </c>
      <c r="B216" t="s">
        <v>3262</v>
      </c>
      <c r="C216" t="s">
        <v>3231</v>
      </c>
      <c r="D216" t="s">
        <v>3263</v>
      </c>
      <c r="E216">
        <v>887</v>
      </c>
      <c r="F216" t="s">
        <v>3233</v>
      </c>
      <c r="G216">
        <v>15</v>
      </c>
      <c r="H216">
        <v>13305</v>
      </c>
      <c r="I216">
        <v>0</v>
      </c>
      <c r="J216">
        <v>13305</v>
      </c>
      <c r="K216" s="11">
        <v>43347</v>
      </c>
      <c r="L216">
        <f>YEAR(Таблица3[[#This Row],[Дата заказа]])</f>
        <v>2018</v>
      </c>
      <c r="M216">
        <f>MONTH(Таблица3[[#This Row],[Дата заказа]])</f>
        <v>9</v>
      </c>
      <c r="N216">
        <f>DAY(Таблица3[[#This Row],[Дата заказа]])</f>
        <v>4</v>
      </c>
      <c r="O216" s="14">
        <f>WEEKDAY(Таблица3[[#This Row],[Дата заказа]],2)</f>
        <v>2</v>
      </c>
      <c r="P216" s="14">
        <f>WEEKNUM(Таблица3[[#This Row],[Дата заказа]],2)</f>
        <v>36</v>
      </c>
    </row>
    <row r="217" spans="1:16" x14ac:dyDescent="0.35">
      <c r="A217" s="1">
        <v>16</v>
      </c>
      <c r="B217" t="s">
        <v>3299</v>
      </c>
      <c r="C217" t="s">
        <v>3275</v>
      </c>
      <c r="D217" t="s">
        <v>3300</v>
      </c>
      <c r="E217">
        <v>843</v>
      </c>
      <c r="F217" t="s">
        <v>3233</v>
      </c>
      <c r="G217">
        <v>5</v>
      </c>
      <c r="H217">
        <v>4215</v>
      </c>
      <c r="I217">
        <v>0</v>
      </c>
      <c r="J217">
        <v>4215</v>
      </c>
      <c r="K217" s="12">
        <v>43531</v>
      </c>
      <c r="L217">
        <f>YEAR(Таблица3[[#This Row],[Дата заказа]])</f>
        <v>2019</v>
      </c>
      <c r="M217">
        <f>MONTH(Таблица3[[#This Row],[Дата заказа]])</f>
        <v>3</v>
      </c>
      <c r="N217">
        <f>DAY(Таблица3[[#This Row],[Дата заказа]])</f>
        <v>7</v>
      </c>
      <c r="O217" s="14">
        <f>WEEKDAY(Таблица3[[#This Row],[Дата заказа]],2)</f>
        <v>4</v>
      </c>
      <c r="P217" s="14">
        <f>WEEKNUM(Таблица3[[#This Row],[Дата заказа]],2)</f>
        <v>10</v>
      </c>
    </row>
    <row r="218" spans="1:16" x14ac:dyDescent="0.35">
      <c r="A218" s="1">
        <v>55</v>
      </c>
      <c r="B218" t="s">
        <v>3273</v>
      </c>
      <c r="C218" t="s">
        <v>3271</v>
      </c>
      <c r="D218" t="s">
        <v>3271</v>
      </c>
      <c r="E218">
        <v>699</v>
      </c>
      <c r="F218" t="s">
        <v>3233</v>
      </c>
      <c r="G218">
        <v>10</v>
      </c>
      <c r="H218">
        <v>6990</v>
      </c>
      <c r="I218">
        <v>0</v>
      </c>
      <c r="J218">
        <v>6990</v>
      </c>
      <c r="K218" s="11">
        <v>42139</v>
      </c>
      <c r="L218">
        <f>YEAR(Таблица3[[#This Row],[Дата заказа]])</f>
        <v>2015</v>
      </c>
      <c r="M218">
        <f>MONTH(Таблица3[[#This Row],[Дата заказа]])</f>
        <v>5</v>
      </c>
      <c r="N218">
        <f>DAY(Таблица3[[#This Row],[Дата заказа]])</f>
        <v>15</v>
      </c>
      <c r="O218" s="14">
        <f>WEEKDAY(Таблица3[[#This Row],[Дата заказа]],2)</f>
        <v>5</v>
      </c>
      <c r="P218" s="14">
        <f>WEEKNUM(Таблица3[[#This Row],[Дата заказа]],2)</f>
        <v>20</v>
      </c>
    </row>
    <row r="219" spans="1:16" x14ac:dyDescent="0.35">
      <c r="A219" s="1">
        <v>34</v>
      </c>
      <c r="B219" t="s">
        <v>3247</v>
      </c>
      <c r="C219" t="s">
        <v>3240</v>
      </c>
      <c r="D219" t="s">
        <v>3248</v>
      </c>
      <c r="E219">
        <v>2199</v>
      </c>
      <c r="F219" t="s">
        <v>3229</v>
      </c>
      <c r="G219">
        <v>60</v>
      </c>
      <c r="H219">
        <v>131940</v>
      </c>
      <c r="I219">
        <v>0.15</v>
      </c>
      <c r="J219">
        <v>112149</v>
      </c>
      <c r="K219" s="12">
        <v>42867</v>
      </c>
      <c r="L219">
        <f>YEAR(Таблица3[[#This Row],[Дата заказа]])</f>
        <v>2017</v>
      </c>
      <c r="M219">
        <f>MONTH(Таблица3[[#This Row],[Дата заказа]])</f>
        <v>5</v>
      </c>
      <c r="N219">
        <f>DAY(Таблица3[[#This Row],[Дата заказа]])</f>
        <v>12</v>
      </c>
      <c r="O219" s="14">
        <f>WEEKDAY(Таблица3[[#This Row],[Дата заказа]],2)</f>
        <v>5</v>
      </c>
      <c r="P219" s="14">
        <f>WEEKNUM(Таблица3[[#This Row],[Дата заказа]],2)</f>
        <v>20</v>
      </c>
    </row>
    <row r="220" spans="1:16" x14ac:dyDescent="0.35">
      <c r="A220" s="1">
        <v>18</v>
      </c>
      <c r="B220" t="s">
        <v>3226</v>
      </c>
      <c r="C220" t="s">
        <v>3227</v>
      </c>
      <c r="D220" t="s">
        <v>3228</v>
      </c>
      <c r="E220">
        <v>1531</v>
      </c>
      <c r="F220" t="s">
        <v>3229</v>
      </c>
      <c r="G220">
        <v>15</v>
      </c>
      <c r="H220">
        <v>22965</v>
      </c>
      <c r="I220">
        <v>0.03</v>
      </c>
      <c r="J220">
        <v>22276.05</v>
      </c>
      <c r="K220" s="11">
        <v>42776</v>
      </c>
      <c r="L220">
        <f>YEAR(Таблица3[[#This Row],[Дата заказа]])</f>
        <v>2017</v>
      </c>
      <c r="M220">
        <f>MONTH(Таблица3[[#This Row],[Дата заказа]])</f>
        <v>2</v>
      </c>
      <c r="N220">
        <f>DAY(Таблица3[[#This Row],[Дата заказа]])</f>
        <v>10</v>
      </c>
      <c r="O220" s="14">
        <f>WEEKDAY(Таблица3[[#This Row],[Дата заказа]],2)</f>
        <v>5</v>
      </c>
      <c r="P220" s="14">
        <f>WEEKNUM(Таблица3[[#This Row],[Дата заказа]],2)</f>
        <v>7</v>
      </c>
    </row>
    <row r="221" spans="1:16" x14ac:dyDescent="0.35">
      <c r="A221" s="1">
        <v>25</v>
      </c>
      <c r="B221" t="s">
        <v>3284</v>
      </c>
      <c r="C221" t="s">
        <v>3255</v>
      </c>
      <c r="D221" t="s">
        <v>3256</v>
      </c>
      <c r="E221">
        <v>1994</v>
      </c>
      <c r="F221" t="s">
        <v>3233</v>
      </c>
      <c r="G221">
        <v>10</v>
      </c>
      <c r="H221">
        <v>19940</v>
      </c>
      <c r="I221">
        <v>0.03</v>
      </c>
      <c r="J221">
        <v>19341.8</v>
      </c>
      <c r="K221" s="12">
        <v>42014</v>
      </c>
      <c r="L221">
        <f>YEAR(Таблица3[[#This Row],[Дата заказа]])</f>
        <v>2015</v>
      </c>
      <c r="M221">
        <f>MONTH(Таблица3[[#This Row],[Дата заказа]])</f>
        <v>1</v>
      </c>
      <c r="N221">
        <f>DAY(Таблица3[[#This Row],[Дата заказа]])</f>
        <v>10</v>
      </c>
      <c r="O221" s="14">
        <f>WEEKDAY(Таблица3[[#This Row],[Дата заказа]],2)</f>
        <v>6</v>
      </c>
      <c r="P221" s="14">
        <f>WEEKNUM(Таблица3[[#This Row],[Дата заказа]],2)</f>
        <v>2</v>
      </c>
    </row>
    <row r="222" spans="1:16" x14ac:dyDescent="0.35">
      <c r="A222" s="1">
        <v>39</v>
      </c>
      <c r="B222" t="s">
        <v>3268</v>
      </c>
      <c r="C222" t="s">
        <v>3240</v>
      </c>
      <c r="D222" t="s">
        <v>3269</v>
      </c>
      <c r="E222">
        <v>1923</v>
      </c>
      <c r="F222" t="s">
        <v>3229</v>
      </c>
      <c r="G222">
        <v>25</v>
      </c>
      <c r="H222">
        <v>48075</v>
      </c>
      <c r="I222">
        <v>0.06</v>
      </c>
      <c r="J222">
        <v>45190.5</v>
      </c>
      <c r="K222" s="11">
        <v>42670</v>
      </c>
      <c r="L222">
        <f>YEAR(Таблица3[[#This Row],[Дата заказа]])</f>
        <v>2016</v>
      </c>
      <c r="M222">
        <f>MONTH(Таблица3[[#This Row],[Дата заказа]])</f>
        <v>10</v>
      </c>
      <c r="N222">
        <f>DAY(Таблица3[[#This Row],[Дата заказа]])</f>
        <v>27</v>
      </c>
      <c r="O222" s="14">
        <f>WEEKDAY(Таблица3[[#This Row],[Дата заказа]],2)</f>
        <v>4</v>
      </c>
      <c r="P222" s="14">
        <f>WEEKNUM(Таблица3[[#This Row],[Дата заказа]],2)</f>
        <v>44</v>
      </c>
    </row>
    <row r="223" spans="1:16" x14ac:dyDescent="0.35">
      <c r="A223" s="1">
        <v>32</v>
      </c>
      <c r="B223" t="s">
        <v>3245</v>
      </c>
      <c r="C223" t="s">
        <v>3243</v>
      </c>
      <c r="D223" t="s">
        <v>3246</v>
      </c>
      <c r="E223">
        <v>967</v>
      </c>
      <c r="F223" t="s">
        <v>3233</v>
      </c>
      <c r="G223">
        <v>8</v>
      </c>
      <c r="H223">
        <v>7736</v>
      </c>
      <c r="I223">
        <v>0</v>
      </c>
      <c r="J223">
        <v>7736</v>
      </c>
      <c r="K223" s="12">
        <v>43003</v>
      </c>
      <c r="L223">
        <f>YEAR(Таблица3[[#This Row],[Дата заказа]])</f>
        <v>2017</v>
      </c>
      <c r="M223">
        <f>MONTH(Таблица3[[#This Row],[Дата заказа]])</f>
        <v>9</v>
      </c>
      <c r="N223">
        <f>DAY(Таблица3[[#This Row],[Дата заказа]])</f>
        <v>25</v>
      </c>
      <c r="O223" s="14">
        <f>WEEKDAY(Таблица3[[#This Row],[Дата заказа]],2)</f>
        <v>1</v>
      </c>
      <c r="P223" s="14">
        <f>WEEKNUM(Таблица3[[#This Row],[Дата заказа]],2)</f>
        <v>40</v>
      </c>
    </row>
    <row r="224" spans="1:16" x14ac:dyDescent="0.35">
      <c r="A224" s="1">
        <v>16</v>
      </c>
      <c r="B224" t="s">
        <v>3299</v>
      </c>
      <c r="C224" t="s">
        <v>3275</v>
      </c>
      <c r="D224" t="s">
        <v>3300</v>
      </c>
      <c r="E224">
        <v>843</v>
      </c>
      <c r="F224" t="s">
        <v>3233</v>
      </c>
      <c r="G224">
        <v>5</v>
      </c>
      <c r="H224">
        <v>4215</v>
      </c>
      <c r="I224">
        <v>0</v>
      </c>
      <c r="J224">
        <v>4215</v>
      </c>
      <c r="K224" s="11">
        <v>43414</v>
      </c>
      <c r="L224">
        <f>YEAR(Таблица3[[#This Row],[Дата заказа]])</f>
        <v>2018</v>
      </c>
      <c r="M224">
        <f>MONTH(Таблица3[[#This Row],[Дата заказа]])</f>
        <v>11</v>
      </c>
      <c r="N224">
        <f>DAY(Таблица3[[#This Row],[Дата заказа]])</f>
        <v>10</v>
      </c>
      <c r="O224" s="14">
        <f>WEEKDAY(Таблица3[[#This Row],[Дата заказа]],2)</f>
        <v>6</v>
      </c>
      <c r="P224" s="14">
        <f>WEEKNUM(Таблица3[[#This Row],[Дата заказа]],2)</f>
        <v>45</v>
      </c>
    </row>
    <row r="225" spans="1:16" x14ac:dyDescent="0.35">
      <c r="A225" s="1">
        <v>36</v>
      </c>
      <c r="B225" t="s">
        <v>3266</v>
      </c>
      <c r="C225" t="s">
        <v>3250</v>
      </c>
      <c r="D225" t="s">
        <v>3267</v>
      </c>
      <c r="E225">
        <v>912</v>
      </c>
      <c r="F225" t="s">
        <v>3229</v>
      </c>
      <c r="G225">
        <v>15</v>
      </c>
      <c r="H225">
        <v>13680</v>
      </c>
      <c r="I225">
        <v>0</v>
      </c>
      <c r="J225">
        <v>13680</v>
      </c>
      <c r="K225" s="12">
        <v>42572</v>
      </c>
      <c r="L225">
        <f>YEAR(Таблица3[[#This Row],[Дата заказа]])</f>
        <v>2016</v>
      </c>
      <c r="M225">
        <f>MONTH(Таблица3[[#This Row],[Дата заказа]])</f>
        <v>7</v>
      </c>
      <c r="N225">
        <f>DAY(Таблица3[[#This Row],[Дата заказа]])</f>
        <v>21</v>
      </c>
      <c r="O225" s="14">
        <f>WEEKDAY(Таблица3[[#This Row],[Дата заказа]],2)</f>
        <v>4</v>
      </c>
      <c r="P225" s="14">
        <f>WEEKNUM(Таблица3[[#This Row],[Дата заказа]],2)</f>
        <v>30</v>
      </c>
    </row>
    <row r="226" spans="1:16" x14ac:dyDescent="0.35">
      <c r="A226" s="1">
        <v>55</v>
      </c>
      <c r="B226" t="s">
        <v>3273</v>
      </c>
      <c r="C226" t="s">
        <v>3271</v>
      </c>
      <c r="D226" t="s">
        <v>3271</v>
      </c>
      <c r="E226">
        <v>699</v>
      </c>
      <c r="F226" t="s">
        <v>3233</v>
      </c>
      <c r="G226">
        <v>10</v>
      </c>
      <c r="H226">
        <v>6990</v>
      </c>
      <c r="I226">
        <v>0</v>
      </c>
      <c r="J226">
        <v>6990</v>
      </c>
      <c r="K226" s="11">
        <v>42346</v>
      </c>
      <c r="L226">
        <f>YEAR(Таблица3[[#This Row],[Дата заказа]])</f>
        <v>2015</v>
      </c>
      <c r="M226">
        <f>MONTH(Таблица3[[#This Row],[Дата заказа]])</f>
        <v>12</v>
      </c>
      <c r="N226">
        <f>DAY(Таблица3[[#This Row],[Дата заказа]])</f>
        <v>8</v>
      </c>
      <c r="O226" s="14">
        <f>WEEKDAY(Таблица3[[#This Row],[Дата заказа]],2)</f>
        <v>2</v>
      </c>
      <c r="P226" s="14">
        <f>WEEKNUM(Таблица3[[#This Row],[Дата заказа]],2)</f>
        <v>50</v>
      </c>
    </row>
    <row r="227" spans="1:16" x14ac:dyDescent="0.35">
      <c r="A227" s="1">
        <v>6</v>
      </c>
      <c r="B227" t="s">
        <v>3252</v>
      </c>
      <c r="C227" t="s">
        <v>3243</v>
      </c>
      <c r="D227" t="s">
        <v>3253</v>
      </c>
      <c r="E227">
        <v>3197</v>
      </c>
      <c r="F227" t="s">
        <v>3233</v>
      </c>
      <c r="G227">
        <v>6</v>
      </c>
      <c r="H227">
        <v>19182</v>
      </c>
      <c r="I227">
        <v>0.03</v>
      </c>
      <c r="J227">
        <v>18606.54</v>
      </c>
      <c r="K227" s="12">
        <v>43299</v>
      </c>
      <c r="L227">
        <f>YEAR(Таблица3[[#This Row],[Дата заказа]])</f>
        <v>2018</v>
      </c>
      <c r="M227">
        <f>MONTH(Таблица3[[#This Row],[Дата заказа]])</f>
        <v>7</v>
      </c>
      <c r="N227">
        <f>DAY(Таблица3[[#This Row],[Дата заказа]])</f>
        <v>18</v>
      </c>
      <c r="O227" s="14">
        <f>WEEKDAY(Таблица3[[#This Row],[Дата заказа]],2)</f>
        <v>3</v>
      </c>
      <c r="P227" s="14">
        <f>WEEKNUM(Таблица3[[#This Row],[Дата заказа]],2)</f>
        <v>29</v>
      </c>
    </row>
    <row r="228" spans="1:16" x14ac:dyDescent="0.35">
      <c r="A228" s="1">
        <v>14</v>
      </c>
      <c r="B228" t="s">
        <v>3279</v>
      </c>
      <c r="C228" t="s">
        <v>3227</v>
      </c>
      <c r="D228" t="s">
        <v>3227</v>
      </c>
      <c r="E228">
        <v>770</v>
      </c>
      <c r="F228" t="s">
        <v>3229</v>
      </c>
      <c r="G228">
        <v>20</v>
      </c>
      <c r="H228">
        <v>15400</v>
      </c>
      <c r="I228">
        <v>0.03</v>
      </c>
      <c r="J228">
        <v>14938</v>
      </c>
      <c r="K228" s="11">
        <v>42456</v>
      </c>
      <c r="L228">
        <f>YEAR(Таблица3[[#This Row],[Дата заказа]])</f>
        <v>2016</v>
      </c>
      <c r="M228">
        <f>MONTH(Таблица3[[#This Row],[Дата заказа]])</f>
        <v>3</v>
      </c>
      <c r="N228">
        <f>DAY(Таблица3[[#This Row],[Дата заказа]])</f>
        <v>27</v>
      </c>
      <c r="O228" s="14">
        <f>WEEKDAY(Таблица3[[#This Row],[Дата заказа]],2)</f>
        <v>7</v>
      </c>
      <c r="P228" s="14">
        <f>WEEKNUM(Таблица3[[#This Row],[Дата заказа]],2)</f>
        <v>13</v>
      </c>
    </row>
    <row r="229" spans="1:16" x14ac:dyDescent="0.35">
      <c r="A229" s="1">
        <v>33</v>
      </c>
      <c r="B229" t="s">
        <v>3280</v>
      </c>
      <c r="C229" t="s">
        <v>3255</v>
      </c>
      <c r="D229" t="s">
        <v>3260</v>
      </c>
      <c r="E229">
        <v>1994</v>
      </c>
      <c r="F229" t="s">
        <v>3233</v>
      </c>
      <c r="G229">
        <v>12</v>
      </c>
      <c r="H229">
        <v>23928</v>
      </c>
      <c r="I229">
        <v>0.03</v>
      </c>
      <c r="J229">
        <v>23210.16</v>
      </c>
      <c r="K229" s="12">
        <v>43605</v>
      </c>
      <c r="L229">
        <f>YEAR(Таблица3[[#This Row],[Дата заказа]])</f>
        <v>2019</v>
      </c>
      <c r="M229">
        <f>MONTH(Таблица3[[#This Row],[Дата заказа]])</f>
        <v>5</v>
      </c>
      <c r="N229">
        <f>DAY(Таблица3[[#This Row],[Дата заказа]])</f>
        <v>20</v>
      </c>
      <c r="O229" s="14">
        <f>WEEKDAY(Таблица3[[#This Row],[Дата заказа]],2)</f>
        <v>1</v>
      </c>
      <c r="P229" s="14">
        <f>WEEKNUM(Таблица3[[#This Row],[Дата заказа]],2)</f>
        <v>21</v>
      </c>
    </row>
    <row r="230" spans="1:16" x14ac:dyDescent="0.35">
      <c r="A230" s="1">
        <v>56</v>
      </c>
      <c r="B230" t="s">
        <v>3288</v>
      </c>
      <c r="C230" t="s">
        <v>3240</v>
      </c>
      <c r="D230" t="s">
        <v>3289</v>
      </c>
      <c r="E230">
        <v>800</v>
      </c>
      <c r="F230" t="s">
        <v>3229</v>
      </c>
      <c r="G230">
        <v>40</v>
      </c>
      <c r="H230">
        <v>32000</v>
      </c>
      <c r="I230">
        <v>0.03</v>
      </c>
      <c r="J230">
        <v>31040</v>
      </c>
      <c r="K230" s="11">
        <v>43589</v>
      </c>
      <c r="L230">
        <f>YEAR(Таблица3[[#This Row],[Дата заказа]])</f>
        <v>2019</v>
      </c>
      <c r="M230">
        <f>MONTH(Таблица3[[#This Row],[Дата заказа]])</f>
        <v>5</v>
      </c>
      <c r="N230">
        <f>DAY(Таблица3[[#This Row],[Дата заказа]])</f>
        <v>4</v>
      </c>
      <c r="O230" s="14">
        <f>WEEKDAY(Таблица3[[#This Row],[Дата заказа]],2)</f>
        <v>6</v>
      </c>
      <c r="P230" s="14">
        <f>WEEKNUM(Таблица3[[#This Row],[Дата заказа]],2)</f>
        <v>18</v>
      </c>
    </row>
    <row r="231" spans="1:16" x14ac:dyDescent="0.35">
      <c r="A231" s="1">
        <v>48</v>
      </c>
      <c r="B231" t="s">
        <v>3247</v>
      </c>
      <c r="C231" t="s">
        <v>3240</v>
      </c>
      <c r="D231" t="s">
        <v>3248</v>
      </c>
      <c r="E231">
        <v>2199</v>
      </c>
      <c r="F231" t="s">
        <v>3229</v>
      </c>
      <c r="G231">
        <v>55</v>
      </c>
      <c r="H231">
        <v>120945</v>
      </c>
      <c r="I231">
        <v>0.15</v>
      </c>
      <c r="J231">
        <v>102803.25</v>
      </c>
      <c r="K231" s="12">
        <v>43719</v>
      </c>
      <c r="L231">
        <f>YEAR(Таблица3[[#This Row],[Дата заказа]])</f>
        <v>2019</v>
      </c>
      <c r="M231">
        <f>MONTH(Таблица3[[#This Row],[Дата заказа]])</f>
        <v>9</v>
      </c>
      <c r="N231">
        <f>DAY(Таблица3[[#This Row],[Дата заказа]])</f>
        <v>11</v>
      </c>
      <c r="O231" s="14">
        <f>WEEKDAY(Таблица3[[#This Row],[Дата заказа]],2)</f>
        <v>3</v>
      </c>
      <c r="P231" s="14">
        <f>WEEKNUM(Таблица3[[#This Row],[Дата заказа]],2)</f>
        <v>37</v>
      </c>
    </row>
    <row r="232" spans="1:16" x14ac:dyDescent="0.35">
      <c r="A232" s="1">
        <v>29</v>
      </c>
      <c r="B232" t="s">
        <v>3274</v>
      </c>
      <c r="C232" t="s">
        <v>3275</v>
      </c>
      <c r="D232" t="s">
        <v>3276</v>
      </c>
      <c r="E232">
        <v>843</v>
      </c>
      <c r="F232" t="s">
        <v>3233</v>
      </c>
      <c r="G232">
        <v>10</v>
      </c>
      <c r="H232">
        <v>8430</v>
      </c>
      <c r="I232">
        <v>0</v>
      </c>
      <c r="J232">
        <v>8430</v>
      </c>
      <c r="K232" s="11">
        <v>43089</v>
      </c>
      <c r="L232">
        <f>YEAR(Таблица3[[#This Row],[Дата заказа]])</f>
        <v>2017</v>
      </c>
      <c r="M232">
        <f>MONTH(Таблица3[[#This Row],[Дата заказа]])</f>
        <v>12</v>
      </c>
      <c r="N232">
        <f>DAY(Таблица3[[#This Row],[Дата заказа]])</f>
        <v>20</v>
      </c>
      <c r="O232" s="14">
        <f>WEEKDAY(Таблица3[[#This Row],[Дата заказа]],2)</f>
        <v>3</v>
      </c>
      <c r="P232" s="14">
        <f>WEEKNUM(Таблица3[[#This Row],[Дата заказа]],2)</f>
        <v>52</v>
      </c>
    </row>
    <row r="233" spans="1:16" x14ac:dyDescent="0.35">
      <c r="A233" s="1">
        <v>37</v>
      </c>
      <c r="B233" t="s">
        <v>3270</v>
      </c>
      <c r="C233" t="s">
        <v>3271</v>
      </c>
      <c r="D233" t="s">
        <v>3272</v>
      </c>
      <c r="E233">
        <v>2211</v>
      </c>
      <c r="F233" t="s">
        <v>3233</v>
      </c>
      <c r="G233">
        <v>25</v>
      </c>
      <c r="H233">
        <v>55275</v>
      </c>
      <c r="I233">
        <v>0.09</v>
      </c>
      <c r="J233">
        <v>50300.25</v>
      </c>
      <c r="K233" s="12">
        <v>43435</v>
      </c>
      <c r="L233">
        <f>YEAR(Таблица3[[#This Row],[Дата заказа]])</f>
        <v>2018</v>
      </c>
      <c r="M233">
        <f>MONTH(Таблица3[[#This Row],[Дата заказа]])</f>
        <v>12</v>
      </c>
      <c r="N233">
        <f>DAY(Таблица3[[#This Row],[Дата заказа]])</f>
        <v>1</v>
      </c>
      <c r="O233" s="14">
        <f>WEEKDAY(Таблица3[[#This Row],[Дата заказа]],2)</f>
        <v>6</v>
      </c>
      <c r="P233" s="14">
        <f>WEEKNUM(Таблица3[[#This Row],[Дата заказа]],2)</f>
        <v>48</v>
      </c>
    </row>
    <row r="234" spans="1:16" x14ac:dyDescent="0.35">
      <c r="A234" s="1">
        <v>50</v>
      </c>
      <c r="B234" t="s">
        <v>3266</v>
      </c>
      <c r="C234" t="s">
        <v>3250</v>
      </c>
      <c r="D234" t="s">
        <v>3267</v>
      </c>
      <c r="E234">
        <v>912</v>
      </c>
      <c r="F234" t="s">
        <v>3229</v>
      </c>
      <c r="G234">
        <v>20</v>
      </c>
      <c r="H234">
        <v>18240</v>
      </c>
      <c r="I234">
        <v>0</v>
      </c>
      <c r="J234">
        <v>18240</v>
      </c>
      <c r="K234" s="11">
        <v>43086</v>
      </c>
      <c r="L234">
        <f>YEAR(Таблица3[[#This Row],[Дата заказа]])</f>
        <v>2017</v>
      </c>
      <c r="M234">
        <f>MONTH(Таблица3[[#This Row],[Дата заказа]])</f>
        <v>12</v>
      </c>
      <c r="N234">
        <f>DAY(Таблица3[[#This Row],[Дата заказа]])</f>
        <v>17</v>
      </c>
      <c r="O234" s="14">
        <f>WEEKDAY(Таблица3[[#This Row],[Дата заказа]],2)</f>
        <v>7</v>
      </c>
      <c r="P234" s="14">
        <f>WEEKNUM(Таблица3[[#This Row],[Дата заказа]],2)</f>
        <v>51</v>
      </c>
    </row>
    <row r="235" spans="1:16" x14ac:dyDescent="0.35">
      <c r="A235" s="1">
        <v>39</v>
      </c>
      <c r="B235" t="s">
        <v>3268</v>
      </c>
      <c r="C235" t="s">
        <v>3240</v>
      </c>
      <c r="D235" t="s">
        <v>3269</v>
      </c>
      <c r="E235">
        <v>1923</v>
      </c>
      <c r="F235" t="s">
        <v>3229</v>
      </c>
      <c r="G235">
        <v>25</v>
      </c>
      <c r="H235">
        <v>48075</v>
      </c>
      <c r="I235">
        <v>0.06</v>
      </c>
      <c r="J235">
        <v>45190.5</v>
      </c>
      <c r="K235" s="12">
        <v>43847</v>
      </c>
      <c r="L235">
        <f>YEAR(Таблица3[[#This Row],[Дата заказа]])</f>
        <v>2020</v>
      </c>
      <c r="M235">
        <f>MONTH(Таблица3[[#This Row],[Дата заказа]])</f>
        <v>1</v>
      </c>
      <c r="N235">
        <f>DAY(Таблица3[[#This Row],[Дата заказа]])</f>
        <v>17</v>
      </c>
      <c r="O235" s="14">
        <f>WEEKDAY(Таблица3[[#This Row],[Дата заказа]],2)</f>
        <v>5</v>
      </c>
      <c r="P235" s="14">
        <f>WEEKNUM(Таблица3[[#This Row],[Дата заказа]],2)</f>
        <v>3</v>
      </c>
    </row>
    <row r="236" spans="1:16" x14ac:dyDescent="0.35">
      <c r="A236" s="1">
        <v>44</v>
      </c>
      <c r="B236" t="s">
        <v>3264</v>
      </c>
      <c r="C236" t="s">
        <v>3250</v>
      </c>
      <c r="D236" t="s">
        <v>3265</v>
      </c>
      <c r="E236">
        <v>1386</v>
      </c>
      <c r="F236" t="s">
        <v>3229</v>
      </c>
      <c r="G236">
        <v>20</v>
      </c>
      <c r="H236">
        <v>27720</v>
      </c>
      <c r="I236">
        <v>0.03</v>
      </c>
      <c r="J236">
        <v>26888.400000000001</v>
      </c>
      <c r="K236" s="11">
        <v>42725</v>
      </c>
      <c r="L236">
        <f>YEAR(Таблица3[[#This Row],[Дата заказа]])</f>
        <v>2016</v>
      </c>
      <c r="M236">
        <f>MONTH(Таблица3[[#This Row],[Дата заказа]])</f>
        <v>12</v>
      </c>
      <c r="N236">
        <f>DAY(Таблица3[[#This Row],[Дата заказа]])</f>
        <v>21</v>
      </c>
      <c r="O236" s="14">
        <f>WEEKDAY(Таблица3[[#This Row],[Дата заказа]],2)</f>
        <v>3</v>
      </c>
      <c r="P236" s="14">
        <f>WEEKNUM(Таблица3[[#This Row],[Дата заказа]],2)</f>
        <v>52</v>
      </c>
    </row>
    <row r="237" spans="1:16" x14ac:dyDescent="0.35">
      <c r="A237" s="1">
        <v>5</v>
      </c>
      <c r="B237" t="s">
        <v>3277</v>
      </c>
      <c r="C237" t="s">
        <v>3243</v>
      </c>
      <c r="D237" t="s">
        <v>3278</v>
      </c>
      <c r="E237">
        <v>1182</v>
      </c>
      <c r="F237" t="s">
        <v>3229</v>
      </c>
      <c r="G237">
        <v>17</v>
      </c>
      <c r="H237">
        <v>20094</v>
      </c>
      <c r="I237">
        <v>0.03</v>
      </c>
      <c r="J237">
        <v>19491.18</v>
      </c>
      <c r="K237" s="12">
        <v>43060</v>
      </c>
      <c r="L237">
        <f>YEAR(Таблица3[[#This Row],[Дата заказа]])</f>
        <v>2017</v>
      </c>
      <c r="M237">
        <f>MONTH(Таблица3[[#This Row],[Дата заказа]])</f>
        <v>11</v>
      </c>
      <c r="N237">
        <f>DAY(Таблица3[[#This Row],[Дата заказа]])</f>
        <v>21</v>
      </c>
      <c r="O237" s="14">
        <f>WEEKDAY(Таблица3[[#This Row],[Дата заказа]],2)</f>
        <v>2</v>
      </c>
      <c r="P237" s="14">
        <f>WEEKNUM(Таблица3[[#This Row],[Дата заказа]],2)</f>
        <v>48</v>
      </c>
    </row>
    <row r="238" spans="1:16" x14ac:dyDescent="0.35">
      <c r="A238" s="1">
        <v>3</v>
      </c>
      <c r="B238" t="s">
        <v>3286</v>
      </c>
      <c r="C238" t="s">
        <v>3243</v>
      </c>
      <c r="D238" t="s">
        <v>3243</v>
      </c>
      <c r="E238">
        <v>807</v>
      </c>
      <c r="F238" t="s">
        <v>3229</v>
      </c>
      <c r="G238">
        <v>18</v>
      </c>
      <c r="H238">
        <v>14526</v>
      </c>
      <c r="I238">
        <v>0</v>
      </c>
      <c r="J238">
        <v>14526</v>
      </c>
      <c r="K238" s="11">
        <v>43251</v>
      </c>
      <c r="L238">
        <f>YEAR(Таблица3[[#This Row],[Дата заказа]])</f>
        <v>2018</v>
      </c>
      <c r="M238">
        <f>MONTH(Таблица3[[#This Row],[Дата заказа]])</f>
        <v>5</v>
      </c>
      <c r="N238">
        <f>DAY(Таблица3[[#This Row],[Дата заказа]])</f>
        <v>31</v>
      </c>
      <c r="O238" s="14">
        <f>WEEKDAY(Таблица3[[#This Row],[Дата заказа]],2)</f>
        <v>4</v>
      </c>
      <c r="P238" s="14">
        <f>WEEKNUM(Таблица3[[#This Row],[Дата заказа]],2)</f>
        <v>22</v>
      </c>
    </row>
    <row r="239" spans="1:16" x14ac:dyDescent="0.35">
      <c r="A239" s="1">
        <v>12</v>
      </c>
      <c r="B239" t="s">
        <v>3264</v>
      </c>
      <c r="C239" t="s">
        <v>3250</v>
      </c>
      <c r="D239" t="s">
        <v>3265</v>
      </c>
      <c r="E239">
        <v>1386</v>
      </c>
      <c r="F239" t="s">
        <v>3229</v>
      </c>
      <c r="G239">
        <v>20</v>
      </c>
      <c r="H239">
        <v>27720</v>
      </c>
      <c r="I239">
        <v>0.03</v>
      </c>
      <c r="J239">
        <v>26888.400000000001</v>
      </c>
      <c r="K239" s="12">
        <v>42145</v>
      </c>
      <c r="L239">
        <f>YEAR(Таблица3[[#This Row],[Дата заказа]])</f>
        <v>2015</v>
      </c>
      <c r="M239">
        <f>MONTH(Таблица3[[#This Row],[Дата заказа]])</f>
        <v>5</v>
      </c>
      <c r="N239">
        <f>DAY(Таблица3[[#This Row],[Дата заказа]])</f>
        <v>21</v>
      </c>
      <c r="O239" s="14">
        <f>WEEKDAY(Таблица3[[#This Row],[Дата заказа]],2)</f>
        <v>4</v>
      </c>
      <c r="P239" s="14">
        <f>WEEKNUM(Таблица3[[#This Row],[Дата заказа]],2)</f>
        <v>21</v>
      </c>
    </row>
    <row r="240" spans="1:16" x14ac:dyDescent="0.35">
      <c r="A240" s="1">
        <v>43</v>
      </c>
      <c r="B240" t="s">
        <v>3242</v>
      </c>
      <c r="C240" t="s">
        <v>3243</v>
      </c>
      <c r="D240" t="s">
        <v>3244</v>
      </c>
      <c r="E240">
        <v>759</v>
      </c>
      <c r="F240" t="s">
        <v>3233</v>
      </c>
      <c r="G240">
        <v>10</v>
      </c>
      <c r="H240">
        <v>7590</v>
      </c>
      <c r="I240">
        <v>0</v>
      </c>
      <c r="J240">
        <v>7590</v>
      </c>
      <c r="K240" s="11">
        <v>43947</v>
      </c>
      <c r="L240">
        <f>YEAR(Таблица3[[#This Row],[Дата заказа]])</f>
        <v>2020</v>
      </c>
      <c r="M240">
        <f>MONTH(Таблица3[[#This Row],[Дата заказа]])</f>
        <v>4</v>
      </c>
      <c r="N240">
        <f>DAY(Таблица3[[#This Row],[Дата заказа]])</f>
        <v>26</v>
      </c>
      <c r="O240" s="14">
        <f>WEEKDAY(Таблица3[[#This Row],[Дата заказа]],2)</f>
        <v>7</v>
      </c>
      <c r="P240" s="14">
        <f>WEEKNUM(Таблица3[[#This Row],[Дата заказа]],2)</f>
        <v>17</v>
      </c>
    </row>
    <row r="241" spans="1:16" x14ac:dyDescent="0.35">
      <c r="A241" s="1">
        <v>1</v>
      </c>
      <c r="B241" t="s">
        <v>3239</v>
      </c>
      <c r="C241" t="s">
        <v>3240</v>
      </c>
      <c r="D241" t="s">
        <v>3241</v>
      </c>
      <c r="E241">
        <v>876</v>
      </c>
      <c r="F241" t="s">
        <v>3233</v>
      </c>
      <c r="G241">
        <v>20</v>
      </c>
      <c r="H241">
        <v>17520</v>
      </c>
      <c r="I241">
        <v>0.03</v>
      </c>
      <c r="J241">
        <v>16994.400000000001</v>
      </c>
      <c r="K241" s="12">
        <v>43252</v>
      </c>
      <c r="L241">
        <f>YEAR(Таблица3[[#This Row],[Дата заказа]])</f>
        <v>2018</v>
      </c>
      <c r="M241">
        <f>MONTH(Таблица3[[#This Row],[Дата заказа]])</f>
        <v>6</v>
      </c>
      <c r="N241">
        <f>DAY(Таблица3[[#This Row],[Дата заказа]])</f>
        <v>1</v>
      </c>
      <c r="O241" s="14">
        <f>WEEKDAY(Таблица3[[#This Row],[Дата заказа]],2)</f>
        <v>5</v>
      </c>
      <c r="P241" s="14">
        <f>WEEKNUM(Таблица3[[#This Row],[Дата заказа]],2)</f>
        <v>22</v>
      </c>
    </row>
    <row r="242" spans="1:16" x14ac:dyDescent="0.35">
      <c r="A242" s="1">
        <v>41</v>
      </c>
      <c r="B242" t="s">
        <v>3273</v>
      </c>
      <c r="C242" t="s">
        <v>3271</v>
      </c>
      <c r="D242" t="s">
        <v>3271</v>
      </c>
      <c r="E242">
        <v>699</v>
      </c>
      <c r="F242" t="s">
        <v>3233</v>
      </c>
      <c r="G242">
        <v>10</v>
      </c>
      <c r="H242">
        <v>6990</v>
      </c>
      <c r="I242">
        <v>0</v>
      </c>
      <c r="J242">
        <v>6990</v>
      </c>
      <c r="K242" s="11">
        <v>42926</v>
      </c>
      <c r="L242">
        <f>YEAR(Таблица3[[#This Row],[Дата заказа]])</f>
        <v>2017</v>
      </c>
      <c r="M242">
        <f>MONTH(Таблица3[[#This Row],[Дата заказа]])</f>
        <v>7</v>
      </c>
      <c r="N242">
        <f>DAY(Таблица3[[#This Row],[Дата заказа]])</f>
        <v>10</v>
      </c>
      <c r="O242" s="14">
        <f>WEEKDAY(Таблица3[[#This Row],[Дата заказа]],2)</f>
        <v>1</v>
      </c>
      <c r="P242" s="14">
        <f>WEEKNUM(Таблица3[[#This Row],[Дата заказа]],2)</f>
        <v>29</v>
      </c>
    </row>
    <row r="243" spans="1:16" x14ac:dyDescent="0.35">
      <c r="A243" s="1">
        <v>21</v>
      </c>
      <c r="B243" t="s">
        <v>3262</v>
      </c>
      <c r="C243" t="s">
        <v>3231</v>
      </c>
      <c r="D243" t="s">
        <v>3263</v>
      </c>
      <c r="E243">
        <v>887</v>
      </c>
      <c r="F243" t="s">
        <v>3233</v>
      </c>
      <c r="G243">
        <v>15</v>
      </c>
      <c r="H243">
        <v>13305</v>
      </c>
      <c r="I243">
        <v>0</v>
      </c>
      <c r="J243">
        <v>13305</v>
      </c>
      <c r="K243" s="12">
        <v>42750</v>
      </c>
      <c r="L243">
        <f>YEAR(Таблица3[[#This Row],[Дата заказа]])</f>
        <v>2017</v>
      </c>
      <c r="M243">
        <f>MONTH(Таблица3[[#This Row],[Дата заказа]])</f>
        <v>1</v>
      </c>
      <c r="N243">
        <f>DAY(Таблица3[[#This Row],[Дата заказа]])</f>
        <v>15</v>
      </c>
      <c r="O243" s="14">
        <f>WEEKDAY(Таблица3[[#This Row],[Дата заказа]],2)</f>
        <v>7</v>
      </c>
      <c r="P243" s="14">
        <f>WEEKNUM(Таблица3[[#This Row],[Дата заказа]],2)</f>
        <v>3</v>
      </c>
    </row>
    <row r="244" spans="1:16" x14ac:dyDescent="0.35">
      <c r="A244" s="1">
        <v>3</v>
      </c>
      <c r="B244" t="s">
        <v>3286</v>
      </c>
      <c r="C244" t="s">
        <v>3243</v>
      </c>
      <c r="D244" t="s">
        <v>3243</v>
      </c>
      <c r="E244">
        <v>807</v>
      </c>
      <c r="F244" t="s">
        <v>3229</v>
      </c>
      <c r="G244">
        <v>18</v>
      </c>
      <c r="H244">
        <v>14526</v>
      </c>
      <c r="I244">
        <v>0</v>
      </c>
      <c r="J244">
        <v>14526</v>
      </c>
      <c r="K244" s="11">
        <v>43904</v>
      </c>
      <c r="L244">
        <f>YEAR(Таблица3[[#This Row],[Дата заказа]])</f>
        <v>2020</v>
      </c>
      <c r="M244">
        <f>MONTH(Таблица3[[#This Row],[Дата заказа]])</f>
        <v>3</v>
      </c>
      <c r="N244">
        <f>DAY(Таблица3[[#This Row],[Дата заказа]])</f>
        <v>14</v>
      </c>
      <c r="O244" s="14">
        <f>WEEKDAY(Таблица3[[#This Row],[Дата заказа]],2)</f>
        <v>6</v>
      </c>
      <c r="P244" s="14">
        <f>WEEKNUM(Таблица3[[#This Row],[Дата заказа]],2)</f>
        <v>11</v>
      </c>
    </row>
    <row r="245" spans="1:16" x14ac:dyDescent="0.35">
      <c r="A245" s="1">
        <v>23</v>
      </c>
      <c r="B245" t="s">
        <v>3301</v>
      </c>
      <c r="C245" t="s">
        <v>3271</v>
      </c>
      <c r="D245" t="s">
        <v>3302</v>
      </c>
      <c r="E245">
        <v>2645</v>
      </c>
      <c r="F245" t="s">
        <v>3233</v>
      </c>
      <c r="G245">
        <v>50</v>
      </c>
      <c r="H245">
        <v>132250</v>
      </c>
      <c r="I245">
        <v>0.15</v>
      </c>
      <c r="J245">
        <v>112412.5</v>
      </c>
      <c r="K245" s="12">
        <v>42584</v>
      </c>
      <c r="L245">
        <f>YEAR(Таблица3[[#This Row],[Дата заказа]])</f>
        <v>2016</v>
      </c>
      <c r="M245">
        <f>MONTH(Таблица3[[#This Row],[Дата заказа]])</f>
        <v>8</v>
      </c>
      <c r="N245">
        <f>DAY(Таблица3[[#This Row],[Дата заказа]])</f>
        <v>2</v>
      </c>
      <c r="O245" s="14">
        <f>WEEKDAY(Таблица3[[#This Row],[Дата заказа]],2)</f>
        <v>2</v>
      </c>
      <c r="P245" s="14">
        <f>WEEKNUM(Таблица3[[#This Row],[Дата заказа]],2)</f>
        <v>32</v>
      </c>
    </row>
    <row r="246" spans="1:16" x14ac:dyDescent="0.35">
      <c r="A246" s="1">
        <v>53</v>
      </c>
      <c r="B246" t="s">
        <v>3268</v>
      </c>
      <c r="C246" t="s">
        <v>3240</v>
      </c>
      <c r="D246" t="s">
        <v>3269</v>
      </c>
      <c r="E246">
        <v>1923</v>
      </c>
      <c r="F246" t="s">
        <v>3229</v>
      </c>
      <c r="G246">
        <v>35</v>
      </c>
      <c r="H246">
        <v>67305</v>
      </c>
      <c r="I246">
        <v>0.06</v>
      </c>
      <c r="J246">
        <v>63266.7</v>
      </c>
      <c r="K246" s="11">
        <v>43505</v>
      </c>
      <c r="L246">
        <f>YEAR(Таблица3[[#This Row],[Дата заказа]])</f>
        <v>2019</v>
      </c>
      <c r="M246">
        <f>MONTH(Таблица3[[#This Row],[Дата заказа]])</f>
        <v>2</v>
      </c>
      <c r="N246">
        <f>DAY(Таблица3[[#This Row],[Дата заказа]])</f>
        <v>9</v>
      </c>
      <c r="O246" s="14">
        <f>WEEKDAY(Таблица3[[#This Row],[Дата заказа]],2)</f>
        <v>6</v>
      </c>
      <c r="P246" s="14">
        <f>WEEKNUM(Таблица3[[#This Row],[Дата заказа]],2)</f>
        <v>6</v>
      </c>
    </row>
    <row r="247" spans="1:16" x14ac:dyDescent="0.35">
      <c r="A247" s="1">
        <v>49</v>
      </c>
      <c r="B247" t="s">
        <v>3230</v>
      </c>
      <c r="C247" t="s">
        <v>3231</v>
      </c>
      <c r="D247" t="s">
        <v>3232</v>
      </c>
      <c r="E247">
        <v>617</v>
      </c>
      <c r="F247" t="s">
        <v>3233</v>
      </c>
      <c r="G247">
        <v>25</v>
      </c>
      <c r="H247">
        <v>15425</v>
      </c>
      <c r="I247">
        <v>0</v>
      </c>
      <c r="J247">
        <v>15425</v>
      </c>
      <c r="K247" s="12">
        <v>43575</v>
      </c>
      <c r="L247">
        <f>YEAR(Таблица3[[#This Row],[Дата заказа]])</f>
        <v>2019</v>
      </c>
      <c r="M247">
        <f>MONTH(Таблица3[[#This Row],[Дата заказа]])</f>
        <v>4</v>
      </c>
      <c r="N247">
        <f>DAY(Таблица3[[#This Row],[Дата заказа]])</f>
        <v>20</v>
      </c>
      <c r="O247" s="14">
        <f>WEEKDAY(Таблица3[[#This Row],[Дата заказа]],2)</f>
        <v>6</v>
      </c>
      <c r="P247" s="14">
        <f>WEEKNUM(Таблица3[[#This Row],[Дата заказа]],2)</f>
        <v>16</v>
      </c>
    </row>
    <row r="248" spans="1:16" x14ac:dyDescent="0.35">
      <c r="A248" s="1">
        <v>4</v>
      </c>
      <c r="B248" t="s">
        <v>3270</v>
      </c>
      <c r="C248" t="s">
        <v>3271</v>
      </c>
      <c r="D248" t="s">
        <v>3294</v>
      </c>
      <c r="E248">
        <v>2211</v>
      </c>
      <c r="F248" t="s">
        <v>3233</v>
      </c>
      <c r="G248">
        <v>25</v>
      </c>
      <c r="H248">
        <v>55275</v>
      </c>
      <c r="I248">
        <v>0.09</v>
      </c>
      <c r="J248">
        <v>50300.25</v>
      </c>
      <c r="K248" s="11">
        <v>42266</v>
      </c>
      <c r="L248">
        <f>YEAR(Таблица3[[#This Row],[Дата заказа]])</f>
        <v>2015</v>
      </c>
      <c r="M248">
        <f>MONTH(Таблица3[[#This Row],[Дата заказа]])</f>
        <v>9</v>
      </c>
      <c r="N248">
        <f>DAY(Таблица3[[#This Row],[Дата заказа]])</f>
        <v>19</v>
      </c>
      <c r="O248" s="14">
        <f>WEEKDAY(Таблица3[[#This Row],[Дата заказа]],2)</f>
        <v>6</v>
      </c>
      <c r="P248" s="14">
        <f>WEEKNUM(Таблица3[[#This Row],[Дата заказа]],2)</f>
        <v>38</v>
      </c>
    </row>
    <row r="249" spans="1:16" x14ac:dyDescent="0.35">
      <c r="A249" s="1">
        <v>43</v>
      </c>
      <c r="B249" t="s">
        <v>3242</v>
      </c>
      <c r="C249" t="s">
        <v>3243</v>
      </c>
      <c r="D249" t="s">
        <v>3244</v>
      </c>
      <c r="E249">
        <v>759</v>
      </c>
      <c r="F249" t="s">
        <v>3233</v>
      </c>
      <c r="G249">
        <v>10</v>
      </c>
      <c r="H249">
        <v>7590</v>
      </c>
      <c r="I249">
        <v>0</v>
      </c>
      <c r="J249">
        <v>7590</v>
      </c>
      <c r="K249" s="12">
        <v>43396</v>
      </c>
      <c r="L249">
        <f>YEAR(Таблица3[[#This Row],[Дата заказа]])</f>
        <v>2018</v>
      </c>
      <c r="M249">
        <f>MONTH(Таблица3[[#This Row],[Дата заказа]])</f>
        <v>10</v>
      </c>
      <c r="N249">
        <f>DAY(Таблица3[[#This Row],[Дата заказа]])</f>
        <v>23</v>
      </c>
      <c r="O249" s="14">
        <f>WEEKDAY(Таблица3[[#This Row],[Дата заказа]],2)</f>
        <v>2</v>
      </c>
      <c r="P249" s="14">
        <f>WEEKNUM(Таблица3[[#This Row],[Дата заказа]],2)</f>
        <v>43</v>
      </c>
    </row>
    <row r="250" spans="1:16" x14ac:dyDescent="0.35">
      <c r="A250" s="1">
        <v>11</v>
      </c>
      <c r="B250" t="s">
        <v>3242</v>
      </c>
      <c r="C250" t="s">
        <v>3243</v>
      </c>
      <c r="D250" t="s">
        <v>3261</v>
      </c>
      <c r="E250">
        <v>3197</v>
      </c>
      <c r="F250" t="s">
        <v>3233</v>
      </c>
      <c r="G250">
        <v>10</v>
      </c>
      <c r="H250">
        <v>31970</v>
      </c>
      <c r="I250">
        <v>0</v>
      </c>
      <c r="J250">
        <v>31970</v>
      </c>
      <c r="K250" s="11">
        <v>43174</v>
      </c>
      <c r="L250">
        <f>YEAR(Таблица3[[#This Row],[Дата заказа]])</f>
        <v>2018</v>
      </c>
      <c r="M250">
        <f>MONTH(Таблица3[[#This Row],[Дата заказа]])</f>
        <v>3</v>
      </c>
      <c r="N250">
        <f>DAY(Таблица3[[#This Row],[Дата заказа]])</f>
        <v>15</v>
      </c>
      <c r="O250" s="14">
        <f>WEEKDAY(Таблица3[[#This Row],[Дата заказа]],2)</f>
        <v>4</v>
      </c>
      <c r="P250" s="14">
        <f>WEEKNUM(Таблица3[[#This Row],[Дата заказа]],2)</f>
        <v>11</v>
      </c>
    </row>
    <row r="251" spans="1:16" x14ac:dyDescent="0.35">
      <c r="A251" s="1">
        <v>31</v>
      </c>
      <c r="B251" t="s">
        <v>3290</v>
      </c>
      <c r="C251" t="s">
        <v>3231</v>
      </c>
      <c r="D251" t="s">
        <v>3291</v>
      </c>
      <c r="E251">
        <v>1228</v>
      </c>
      <c r="F251" t="s">
        <v>3229</v>
      </c>
      <c r="G251">
        <v>45</v>
      </c>
      <c r="H251">
        <v>55260</v>
      </c>
      <c r="I251">
        <v>0.09</v>
      </c>
      <c r="J251">
        <v>50286.6</v>
      </c>
      <c r="K251" s="12">
        <v>42945</v>
      </c>
      <c r="L251">
        <f>YEAR(Таблица3[[#This Row],[Дата заказа]])</f>
        <v>2017</v>
      </c>
      <c r="M251">
        <f>MONTH(Таблица3[[#This Row],[Дата заказа]])</f>
        <v>7</v>
      </c>
      <c r="N251">
        <f>DAY(Таблица3[[#This Row],[Дата заказа]])</f>
        <v>29</v>
      </c>
      <c r="O251" s="14">
        <f>WEEKDAY(Таблица3[[#This Row],[Дата заказа]],2)</f>
        <v>6</v>
      </c>
      <c r="P251" s="14">
        <f>WEEKNUM(Таблица3[[#This Row],[Дата заказа]],2)</f>
        <v>31</v>
      </c>
    </row>
    <row r="252" spans="1:16" x14ac:dyDescent="0.35">
      <c r="A252" s="1">
        <v>36</v>
      </c>
      <c r="B252" t="s">
        <v>3266</v>
      </c>
      <c r="C252" t="s">
        <v>3250</v>
      </c>
      <c r="D252" t="s">
        <v>3267</v>
      </c>
      <c r="E252">
        <v>912</v>
      </c>
      <c r="F252" t="s">
        <v>3229</v>
      </c>
      <c r="G252">
        <v>15</v>
      </c>
      <c r="H252">
        <v>13680</v>
      </c>
      <c r="I252">
        <v>0</v>
      </c>
      <c r="J252">
        <v>13680</v>
      </c>
      <c r="K252" s="11">
        <v>42830</v>
      </c>
      <c r="L252">
        <f>YEAR(Таблица3[[#This Row],[Дата заказа]])</f>
        <v>2017</v>
      </c>
      <c r="M252">
        <f>MONTH(Таблица3[[#This Row],[Дата заказа]])</f>
        <v>4</v>
      </c>
      <c r="N252">
        <f>DAY(Таблица3[[#This Row],[Дата заказа]])</f>
        <v>5</v>
      </c>
      <c r="O252" s="14">
        <f>WEEKDAY(Таблица3[[#This Row],[Дата заказа]],2)</f>
        <v>3</v>
      </c>
      <c r="P252" s="14">
        <f>WEEKNUM(Таблица3[[#This Row],[Дата заказа]],2)</f>
        <v>15</v>
      </c>
    </row>
    <row r="253" spans="1:16" x14ac:dyDescent="0.35">
      <c r="A253" s="1">
        <v>33</v>
      </c>
      <c r="B253" t="s">
        <v>3280</v>
      </c>
      <c r="C253" t="s">
        <v>3255</v>
      </c>
      <c r="D253" t="s">
        <v>3260</v>
      </c>
      <c r="E253">
        <v>1994</v>
      </c>
      <c r="F253" t="s">
        <v>3233</v>
      </c>
      <c r="G253">
        <v>12</v>
      </c>
      <c r="H253">
        <v>23928</v>
      </c>
      <c r="I253">
        <v>0.03</v>
      </c>
      <c r="J253">
        <v>23210.16</v>
      </c>
      <c r="K253" s="12">
        <v>44058</v>
      </c>
      <c r="L253">
        <f>YEAR(Таблица3[[#This Row],[Дата заказа]])</f>
        <v>2020</v>
      </c>
      <c r="M253">
        <f>MONTH(Таблица3[[#This Row],[Дата заказа]])</f>
        <v>8</v>
      </c>
      <c r="N253">
        <f>DAY(Таблица3[[#This Row],[Дата заказа]])</f>
        <v>15</v>
      </c>
      <c r="O253" s="14">
        <f>WEEKDAY(Таблица3[[#This Row],[Дата заказа]],2)</f>
        <v>6</v>
      </c>
      <c r="P253" s="14">
        <f>WEEKNUM(Таблица3[[#This Row],[Дата заказа]],2)</f>
        <v>33</v>
      </c>
    </row>
    <row r="254" spans="1:16" x14ac:dyDescent="0.35">
      <c r="A254" s="1">
        <v>46</v>
      </c>
      <c r="B254" t="s">
        <v>3279</v>
      </c>
      <c r="C254" t="s">
        <v>3227</v>
      </c>
      <c r="D254" t="s">
        <v>3227</v>
      </c>
      <c r="E254">
        <v>770</v>
      </c>
      <c r="F254" t="s">
        <v>3229</v>
      </c>
      <c r="G254">
        <v>20</v>
      </c>
      <c r="H254">
        <v>15400</v>
      </c>
      <c r="I254">
        <v>0.03</v>
      </c>
      <c r="J254">
        <v>14938</v>
      </c>
      <c r="K254" s="11">
        <v>42296</v>
      </c>
      <c r="L254">
        <f>YEAR(Таблица3[[#This Row],[Дата заказа]])</f>
        <v>2015</v>
      </c>
      <c r="M254">
        <f>MONTH(Таблица3[[#This Row],[Дата заказа]])</f>
        <v>10</v>
      </c>
      <c r="N254">
        <f>DAY(Таблица3[[#This Row],[Дата заказа]])</f>
        <v>19</v>
      </c>
      <c r="O254" s="14">
        <f>WEEKDAY(Таблица3[[#This Row],[Дата заказа]],2)</f>
        <v>1</v>
      </c>
      <c r="P254" s="14">
        <f>WEEKNUM(Таблица3[[#This Row],[Дата заказа]],2)</f>
        <v>43</v>
      </c>
    </row>
    <row r="255" spans="1:16" x14ac:dyDescent="0.35">
      <c r="A255" s="1">
        <v>35</v>
      </c>
      <c r="B255" t="s">
        <v>3230</v>
      </c>
      <c r="C255" t="s">
        <v>3231</v>
      </c>
      <c r="D255" t="s">
        <v>3232</v>
      </c>
      <c r="E255">
        <v>617</v>
      </c>
      <c r="F255" t="s">
        <v>3233</v>
      </c>
      <c r="G255">
        <v>10</v>
      </c>
      <c r="H255">
        <v>6170</v>
      </c>
      <c r="I255">
        <v>0</v>
      </c>
      <c r="J255">
        <v>6170</v>
      </c>
      <c r="K255" s="12">
        <v>44096</v>
      </c>
      <c r="L255">
        <f>YEAR(Таблица3[[#This Row],[Дата заказа]])</f>
        <v>2020</v>
      </c>
      <c r="M255">
        <f>MONTH(Таблица3[[#This Row],[Дата заказа]])</f>
        <v>9</v>
      </c>
      <c r="N255">
        <f>DAY(Таблица3[[#This Row],[Дата заказа]])</f>
        <v>22</v>
      </c>
      <c r="O255" s="14">
        <f>WEEKDAY(Таблица3[[#This Row],[Дата заказа]],2)</f>
        <v>2</v>
      </c>
      <c r="P255" s="14">
        <f>WEEKNUM(Таблица3[[#This Row],[Дата заказа]],2)</f>
        <v>39</v>
      </c>
    </row>
    <row r="256" spans="1:16" x14ac:dyDescent="0.35">
      <c r="A256" s="1">
        <v>29</v>
      </c>
      <c r="B256" t="s">
        <v>3274</v>
      </c>
      <c r="C256" t="s">
        <v>3275</v>
      </c>
      <c r="D256" t="s">
        <v>3276</v>
      </c>
      <c r="E256">
        <v>843</v>
      </c>
      <c r="F256" t="s">
        <v>3233</v>
      </c>
      <c r="G256">
        <v>10</v>
      </c>
      <c r="H256">
        <v>8430</v>
      </c>
      <c r="I256">
        <v>0</v>
      </c>
      <c r="J256">
        <v>8430</v>
      </c>
      <c r="K256" s="11">
        <v>42411</v>
      </c>
      <c r="L256">
        <f>YEAR(Таблица3[[#This Row],[Дата заказа]])</f>
        <v>2016</v>
      </c>
      <c r="M256">
        <f>MONTH(Таблица3[[#This Row],[Дата заказа]])</f>
        <v>2</v>
      </c>
      <c r="N256">
        <f>DAY(Таблица3[[#This Row],[Дата заказа]])</f>
        <v>11</v>
      </c>
      <c r="O256" s="14">
        <f>WEEKDAY(Таблица3[[#This Row],[Дата заказа]],2)</f>
        <v>4</v>
      </c>
      <c r="P256" s="14">
        <f>WEEKNUM(Таблица3[[#This Row],[Дата заказа]],2)</f>
        <v>7</v>
      </c>
    </row>
    <row r="257" spans="1:16" x14ac:dyDescent="0.35">
      <c r="A257" s="1">
        <v>24</v>
      </c>
      <c r="B257" t="s">
        <v>3234</v>
      </c>
      <c r="C257" t="s">
        <v>3235</v>
      </c>
      <c r="D257" t="s">
        <v>3236</v>
      </c>
      <c r="E257">
        <v>957</v>
      </c>
      <c r="F257" t="s">
        <v>3229</v>
      </c>
      <c r="G257">
        <v>25</v>
      </c>
      <c r="H257">
        <v>23925</v>
      </c>
      <c r="I257">
        <v>0.03</v>
      </c>
      <c r="J257">
        <v>23207.25</v>
      </c>
      <c r="K257" s="12">
        <v>43815</v>
      </c>
      <c r="L257">
        <f>YEAR(Таблица3[[#This Row],[Дата заказа]])</f>
        <v>2019</v>
      </c>
      <c r="M257">
        <f>MONTH(Таблица3[[#This Row],[Дата заказа]])</f>
        <v>12</v>
      </c>
      <c r="N257">
        <f>DAY(Таблица3[[#This Row],[Дата заказа]])</f>
        <v>16</v>
      </c>
      <c r="O257" s="14">
        <f>WEEKDAY(Таблица3[[#This Row],[Дата заказа]],2)</f>
        <v>1</v>
      </c>
      <c r="P257" s="14">
        <f>WEEKNUM(Таблица3[[#This Row],[Дата заказа]],2)</f>
        <v>51</v>
      </c>
    </row>
    <row r="258" spans="1:16" x14ac:dyDescent="0.35">
      <c r="A258" s="1">
        <v>42</v>
      </c>
      <c r="B258" t="s">
        <v>3288</v>
      </c>
      <c r="C258" t="s">
        <v>3240</v>
      </c>
      <c r="D258" t="s">
        <v>3289</v>
      </c>
      <c r="E258">
        <v>800</v>
      </c>
      <c r="F258" t="s">
        <v>3229</v>
      </c>
      <c r="G258">
        <v>25</v>
      </c>
      <c r="H258">
        <v>20000</v>
      </c>
      <c r="I258">
        <v>0.03</v>
      </c>
      <c r="J258">
        <v>19400</v>
      </c>
      <c r="K258" s="11">
        <v>42716</v>
      </c>
      <c r="L258">
        <f>YEAR(Таблица3[[#This Row],[Дата заказа]])</f>
        <v>2016</v>
      </c>
      <c r="M258">
        <f>MONTH(Таблица3[[#This Row],[Дата заказа]])</f>
        <v>12</v>
      </c>
      <c r="N258">
        <f>DAY(Таблица3[[#This Row],[Дата заказа]])</f>
        <v>12</v>
      </c>
      <c r="O258" s="14">
        <f>WEEKDAY(Таблица3[[#This Row],[Дата заказа]],2)</f>
        <v>1</v>
      </c>
      <c r="P258" s="14">
        <f>WEEKNUM(Таблица3[[#This Row],[Дата заказа]],2)</f>
        <v>51</v>
      </c>
    </row>
    <row r="259" spans="1:16" x14ac:dyDescent="0.35">
      <c r="A259" s="1">
        <v>53</v>
      </c>
      <c r="B259" t="s">
        <v>3268</v>
      </c>
      <c r="C259" t="s">
        <v>3240</v>
      </c>
      <c r="D259" t="s">
        <v>3269</v>
      </c>
      <c r="E259">
        <v>1923</v>
      </c>
      <c r="F259" t="s">
        <v>3229</v>
      </c>
      <c r="G259">
        <v>35</v>
      </c>
      <c r="H259">
        <v>67305</v>
      </c>
      <c r="I259">
        <v>0.06</v>
      </c>
      <c r="J259">
        <v>63266.7</v>
      </c>
      <c r="K259" s="12">
        <v>43397</v>
      </c>
      <c r="L259">
        <f>YEAR(Таблица3[[#This Row],[Дата заказа]])</f>
        <v>2018</v>
      </c>
      <c r="M259">
        <f>MONTH(Таблица3[[#This Row],[Дата заказа]])</f>
        <v>10</v>
      </c>
      <c r="N259">
        <f>DAY(Таблица3[[#This Row],[Дата заказа]])</f>
        <v>24</v>
      </c>
      <c r="O259" s="14">
        <f>WEEKDAY(Таблица3[[#This Row],[Дата заказа]],2)</f>
        <v>3</v>
      </c>
      <c r="P259" s="14">
        <f>WEEKNUM(Таблица3[[#This Row],[Дата заказа]],2)</f>
        <v>43</v>
      </c>
    </row>
    <row r="260" spans="1:16" x14ac:dyDescent="0.35">
      <c r="A260" s="1">
        <v>10</v>
      </c>
      <c r="B260" t="s">
        <v>3288</v>
      </c>
      <c r="C260" t="s">
        <v>3240</v>
      </c>
      <c r="D260" t="s">
        <v>3289</v>
      </c>
      <c r="E260">
        <v>800</v>
      </c>
      <c r="F260" t="s">
        <v>3229</v>
      </c>
      <c r="G260">
        <v>25</v>
      </c>
      <c r="H260">
        <v>20000</v>
      </c>
      <c r="I260">
        <v>0.03</v>
      </c>
      <c r="J260">
        <v>19400</v>
      </c>
      <c r="K260" s="11">
        <v>42617</v>
      </c>
      <c r="L260">
        <f>YEAR(Таблица3[[#This Row],[Дата заказа]])</f>
        <v>2016</v>
      </c>
      <c r="M260">
        <f>MONTH(Таблица3[[#This Row],[Дата заказа]])</f>
        <v>9</v>
      </c>
      <c r="N260">
        <f>DAY(Таблица3[[#This Row],[Дата заказа]])</f>
        <v>4</v>
      </c>
      <c r="O260" s="14">
        <f>WEEKDAY(Таблица3[[#This Row],[Дата заказа]],2)</f>
        <v>7</v>
      </c>
      <c r="P260" s="14">
        <f>WEEKNUM(Таблица3[[#This Row],[Дата заказа]],2)</f>
        <v>36</v>
      </c>
    </row>
    <row r="261" spans="1:16" x14ac:dyDescent="0.35">
      <c r="A261" s="1">
        <v>23</v>
      </c>
      <c r="B261" t="s">
        <v>3301</v>
      </c>
      <c r="C261" t="s">
        <v>3271</v>
      </c>
      <c r="D261" t="s">
        <v>3302</v>
      </c>
      <c r="E261">
        <v>2645</v>
      </c>
      <c r="F261" t="s">
        <v>3233</v>
      </c>
      <c r="G261">
        <v>50</v>
      </c>
      <c r="H261">
        <v>132250</v>
      </c>
      <c r="I261">
        <v>0.15</v>
      </c>
      <c r="J261">
        <v>112412.5</v>
      </c>
      <c r="K261" s="12">
        <v>42418</v>
      </c>
      <c r="L261">
        <f>YEAR(Таблица3[[#This Row],[Дата заказа]])</f>
        <v>2016</v>
      </c>
      <c r="M261">
        <f>MONTH(Таблица3[[#This Row],[Дата заказа]])</f>
        <v>2</v>
      </c>
      <c r="N261">
        <f>DAY(Таблица3[[#This Row],[Дата заказа]])</f>
        <v>18</v>
      </c>
      <c r="O261" s="14">
        <f>WEEKDAY(Таблица3[[#This Row],[Дата заказа]],2)</f>
        <v>4</v>
      </c>
      <c r="P261" s="14">
        <f>WEEKNUM(Таблица3[[#This Row],[Дата заказа]],2)</f>
        <v>8</v>
      </c>
    </row>
    <row r="262" spans="1:16" x14ac:dyDescent="0.35">
      <c r="A262" s="1">
        <v>1</v>
      </c>
      <c r="B262" t="s">
        <v>3239</v>
      </c>
      <c r="C262" t="s">
        <v>3240</v>
      </c>
      <c r="D262" t="s">
        <v>3241</v>
      </c>
      <c r="E262">
        <v>876</v>
      </c>
      <c r="F262" t="s">
        <v>3233</v>
      </c>
      <c r="G262">
        <v>20</v>
      </c>
      <c r="H262">
        <v>17520</v>
      </c>
      <c r="I262">
        <v>0.03</v>
      </c>
      <c r="J262">
        <v>16994.400000000001</v>
      </c>
      <c r="K262" s="11">
        <v>42170</v>
      </c>
      <c r="L262">
        <f>YEAR(Таблица3[[#This Row],[Дата заказа]])</f>
        <v>2015</v>
      </c>
      <c r="M262">
        <f>MONTH(Таблица3[[#This Row],[Дата заказа]])</f>
        <v>6</v>
      </c>
      <c r="N262">
        <f>DAY(Таблица3[[#This Row],[Дата заказа]])</f>
        <v>15</v>
      </c>
      <c r="O262" s="14">
        <f>WEEKDAY(Таблица3[[#This Row],[Дата заказа]],2)</f>
        <v>1</v>
      </c>
      <c r="P262" s="14">
        <f>WEEKNUM(Таблица3[[#This Row],[Дата заказа]],2)</f>
        <v>25</v>
      </c>
    </row>
    <row r="263" spans="1:16" x14ac:dyDescent="0.35">
      <c r="A263" s="1">
        <v>3</v>
      </c>
      <c r="B263" t="s">
        <v>3286</v>
      </c>
      <c r="C263" t="s">
        <v>3243</v>
      </c>
      <c r="D263" t="s">
        <v>3243</v>
      </c>
      <c r="E263">
        <v>807</v>
      </c>
      <c r="F263" t="s">
        <v>3229</v>
      </c>
      <c r="G263">
        <v>18</v>
      </c>
      <c r="H263">
        <v>14526</v>
      </c>
      <c r="I263">
        <v>0</v>
      </c>
      <c r="J263">
        <v>14526</v>
      </c>
      <c r="K263" s="12">
        <v>42889</v>
      </c>
      <c r="L263">
        <f>YEAR(Таблица3[[#This Row],[Дата заказа]])</f>
        <v>2017</v>
      </c>
      <c r="M263">
        <f>MONTH(Таблица3[[#This Row],[Дата заказа]])</f>
        <v>6</v>
      </c>
      <c r="N263">
        <f>DAY(Таблица3[[#This Row],[Дата заказа]])</f>
        <v>3</v>
      </c>
      <c r="O263" s="14">
        <f>WEEKDAY(Таблица3[[#This Row],[Дата заказа]],2)</f>
        <v>6</v>
      </c>
      <c r="P263" s="14">
        <f>WEEKNUM(Таблица3[[#This Row],[Дата заказа]],2)</f>
        <v>23</v>
      </c>
    </row>
    <row r="264" spans="1:16" x14ac:dyDescent="0.35">
      <c r="A264" s="1">
        <v>17</v>
      </c>
      <c r="B264" t="s">
        <v>3285</v>
      </c>
      <c r="C264" t="s">
        <v>3243</v>
      </c>
      <c r="D264" t="s">
        <v>3246</v>
      </c>
      <c r="E264">
        <v>967</v>
      </c>
      <c r="F264" t="s">
        <v>3233</v>
      </c>
      <c r="G264">
        <v>12</v>
      </c>
      <c r="H264">
        <v>11604</v>
      </c>
      <c r="I264">
        <v>0</v>
      </c>
      <c r="J264">
        <v>11604</v>
      </c>
      <c r="K264" s="11">
        <v>43645</v>
      </c>
      <c r="L264">
        <f>YEAR(Таблица3[[#This Row],[Дата заказа]])</f>
        <v>2019</v>
      </c>
      <c r="M264">
        <f>MONTH(Таблица3[[#This Row],[Дата заказа]])</f>
        <v>6</v>
      </c>
      <c r="N264">
        <f>DAY(Таблица3[[#This Row],[Дата заказа]])</f>
        <v>29</v>
      </c>
      <c r="O264" s="14">
        <f>WEEKDAY(Таблица3[[#This Row],[Дата заказа]],2)</f>
        <v>6</v>
      </c>
      <c r="P264" s="14">
        <f>WEEKNUM(Таблица3[[#This Row],[Дата заказа]],2)</f>
        <v>26</v>
      </c>
    </row>
    <row r="265" spans="1:16" x14ac:dyDescent="0.35">
      <c r="A265" s="1">
        <v>53</v>
      </c>
      <c r="B265" t="s">
        <v>3268</v>
      </c>
      <c r="C265" t="s">
        <v>3240</v>
      </c>
      <c r="D265" t="s">
        <v>3269</v>
      </c>
      <c r="E265">
        <v>1923</v>
      </c>
      <c r="F265" t="s">
        <v>3229</v>
      </c>
      <c r="G265">
        <v>35</v>
      </c>
      <c r="H265">
        <v>67305</v>
      </c>
      <c r="I265">
        <v>0.06</v>
      </c>
      <c r="J265">
        <v>63266.7</v>
      </c>
      <c r="K265" s="12">
        <v>42124</v>
      </c>
      <c r="L265">
        <f>YEAR(Таблица3[[#This Row],[Дата заказа]])</f>
        <v>2015</v>
      </c>
      <c r="M265">
        <f>MONTH(Таблица3[[#This Row],[Дата заказа]])</f>
        <v>4</v>
      </c>
      <c r="N265">
        <f>DAY(Таблица3[[#This Row],[Дата заказа]])</f>
        <v>30</v>
      </c>
      <c r="O265" s="14">
        <f>WEEKDAY(Таблица3[[#This Row],[Дата заказа]],2)</f>
        <v>4</v>
      </c>
      <c r="P265" s="14">
        <f>WEEKNUM(Таблица3[[#This Row],[Дата заказа]],2)</f>
        <v>18</v>
      </c>
    </row>
    <row r="266" spans="1:16" x14ac:dyDescent="0.35">
      <c r="A266" s="1">
        <v>47</v>
      </c>
      <c r="B266" t="s">
        <v>3280</v>
      </c>
      <c r="C266" t="s">
        <v>3255</v>
      </c>
      <c r="D266" t="s">
        <v>3260</v>
      </c>
      <c r="E266">
        <v>1994</v>
      </c>
      <c r="F266" t="s">
        <v>3233</v>
      </c>
      <c r="G266">
        <v>12</v>
      </c>
      <c r="H266">
        <v>23928</v>
      </c>
      <c r="I266">
        <v>0.03</v>
      </c>
      <c r="J266">
        <v>23210.16</v>
      </c>
      <c r="K266" s="11">
        <v>43242</v>
      </c>
      <c r="L266">
        <f>YEAR(Таблица3[[#This Row],[Дата заказа]])</f>
        <v>2018</v>
      </c>
      <c r="M266">
        <f>MONTH(Таблица3[[#This Row],[Дата заказа]])</f>
        <v>5</v>
      </c>
      <c r="N266">
        <f>DAY(Таблица3[[#This Row],[Дата заказа]])</f>
        <v>22</v>
      </c>
      <c r="O266" s="14">
        <f>WEEKDAY(Таблица3[[#This Row],[Дата заказа]],2)</f>
        <v>2</v>
      </c>
      <c r="P266" s="14">
        <f>WEEKNUM(Таблица3[[#This Row],[Дата заказа]],2)</f>
        <v>21</v>
      </c>
    </row>
    <row r="267" spans="1:16" x14ac:dyDescent="0.35">
      <c r="A267" s="1">
        <v>31</v>
      </c>
      <c r="B267" t="s">
        <v>3290</v>
      </c>
      <c r="C267" t="s">
        <v>3231</v>
      </c>
      <c r="D267" t="s">
        <v>3291</v>
      </c>
      <c r="E267">
        <v>1228</v>
      </c>
      <c r="F267" t="s">
        <v>3229</v>
      </c>
      <c r="G267">
        <v>45</v>
      </c>
      <c r="H267">
        <v>55260</v>
      </c>
      <c r="I267">
        <v>0.09</v>
      </c>
      <c r="J267">
        <v>50286.6</v>
      </c>
      <c r="K267" s="12">
        <v>42432</v>
      </c>
      <c r="L267">
        <f>YEAR(Таблица3[[#This Row],[Дата заказа]])</f>
        <v>2016</v>
      </c>
      <c r="M267">
        <f>MONTH(Таблица3[[#This Row],[Дата заказа]])</f>
        <v>3</v>
      </c>
      <c r="N267">
        <f>DAY(Таблица3[[#This Row],[Дата заказа]])</f>
        <v>3</v>
      </c>
      <c r="O267" s="14">
        <f>WEEKDAY(Таблица3[[#This Row],[Дата заказа]],2)</f>
        <v>4</v>
      </c>
      <c r="P267" s="14">
        <f>WEEKNUM(Таблица3[[#This Row],[Дата заказа]],2)</f>
        <v>10</v>
      </c>
    </row>
    <row r="268" spans="1:16" x14ac:dyDescent="0.35">
      <c r="A268" s="1">
        <v>26</v>
      </c>
      <c r="B268" t="s">
        <v>3283</v>
      </c>
      <c r="C268" t="s">
        <v>3231</v>
      </c>
      <c r="D268" t="s">
        <v>3232</v>
      </c>
      <c r="E268">
        <v>2197</v>
      </c>
      <c r="F268" t="s">
        <v>3229</v>
      </c>
      <c r="G268">
        <v>40</v>
      </c>
      <c r="H268">
        <v>87880</v>
      </c>
      <c r="I268">
        <v>0.12</v>
      </c>
      <c r="J268">
        <v>77334.399999999994</v>
      </c>
      <c r="K268" s="11">
        <v>43740</v>
      </c>
      <c r="L268">
        <f>YEAR(Таблица3[[#This Row],[Дата заказа]])</f>
        <v>2019</v>
      </c>
      <c r="M268">
        <f>MONTH(Таблица3[[#This Row],[Дата заказа]])</f>
        <v>10</v>
      </c>
      <c r="N268">
        <f>DAY(Таблица3[[#This Row],[Дата заказа]])</f>
        <v>2</v>
      </c>
      <c r="O268" s="14">
        <f>WEEKDAY(Таблица3[[#This Row],[Дата заказа]],2)</f>
        <v>3</v>
      </c>
      <c r="P268" s="14">
        <f>WEEKNUM(Таблица3[[#This Row],[Дата заказа]],2)</f>
        <v>40</v>
      </c>
    </row>
    <row r="269" spans="1:16" x14ac:dyDescent="0.35">
      <c r="A269" s="1">
        <v>53</v>
      </c>
      <c r="B269" t="s">
        <v>3268</v>
      </c>
      <c r="C269" t="s">
        <v>3240</v>
      </c>
      <c r="D269" t="s">
        <v>3269</v>
      </c>
      <c r="E269">
        <v>1923</v>
      </c>
      <c r="F269" t="s">
        <v>3229</v>
      </c>
      <c r="G269">
        <v>35</v>
      </c>
      <c r="H269">
        <v>67305</v>
      </c>
      <c r="I269">
        <v>0.06</v>
      </c>
      <c r="J269">
        <v>63266.7</v>
      </c>
      <c r="K269" s="12">
        <v>42882</v>
      </c>
      <c r="L269">
        <f>YEAR(Таблица3[[#This Row],[Дата заказа]])</f>
        <v>2017</v>
      </c>
      <c r="M269">
        <f>MONTH(Таблица3[[#This Row],[Дата заказа]])</f>
        <v>5</v>
      </c>
      <c r="N269">
        <f>DAY(Таблица3[[#This Row],[Дата заказа]])</f>
        <v>27</v>
      </c>
      <c r="O269" s="14">
        <f>WEEKDAY(Таблица3[[#This Row],[Дата заказа]],2)</f>
        <v>6</v>
      </c>
      <c r="P269" s="14">
        <f>WEEKNUM(Таблица3[[#This Row],[Дата заказа]],2)</f>
        <v>22</v>
      </c>
    </row>
    <row r="270" spans="1:16" x14ac:dyDescent="0.35">
      <c r="A270" s="1">
        <v>13</v>
      </c>
      <c r="B270" t="s">
        <v>3287</v>
      </c>
      <c r="C270" t="s">
        <v>3243</v>
      </c>
      <c r="D270" t="s">
        <v>3244</v>
      </c>
      <c r="E270">
        <v>759</v>
      </c>
      <c r="F270" t="s">
        <v>3233</v>
      </c>
      <c r="G270">
        <v>14</v>
      </c>
      <c r="H270">
        <v>10626</v>
      </c>
      <c r="I270">
        <v>0</v>
      </c>
      <c r="J270">
        <v>10626</v>
      </c>
      <c r="K270" s="11">
        <v>43848</v>
      </c>
      <c r="L270">
        <f>YEAR(Таблица3[[#This Row],[Дата заказа]])</f>
        <v>2020</v>
      </c>
      <c r="M270">
        <f>MONTH(Таблица3[[#This Row],[Дата заказа]])</f>
        <v>1</v>
      </c>
      <c r="N270">
        <f>DAY(Таблица3[[#This Row],[Дата заказа]])</f>
        <v>18</v>
      </c>
      <c r="O270" s="14">
        <f>WEEKDAY(Таблица3[[#This Row],[Дата заказа]],2)</f>
        <v>6</v>
      </c>
      <c r="P270" s="14">
        <f>WEEKNUM(Таблица3[[#This Row],[Дата заказа]],2)</f>
        <v>3</v>
      </c>
    </row>
    <row r="271" spans="1:16" x14ac:dyDescent="0.35">
      <c r="A271" s="1">
        <v>21</v>
      </c>
      <c r="B271" t="s">
        <v>3262</v>
      </c>
      <c r="C271" t="s">
        <v>3231</v>
      </c>
      <c r="D271" t="s">
        <v>3263</v>
      </c>
      <c r="E271">
        <v>887</v>
      </c>
      <c r="F271" t="s">
        <v>3233</v>
      </c>
      <c r="G271">
        <v>15</v>
      </c>
      <c r="H271">
        <v>13305</v>
      </c>
      <c r="I271">
        <v>0</v>
      </c>
      <c r="J271">
        <v>13305</v>
      </c>
      <c r="K271" s="12">
        <v>43659</v>
      </c>
      <c r="L271">
        <f>YEAR(Таблица3[[#This Row],[Дата заказа]])</f>
        <v>2019</v>
      </c>
      <c r="M271">
        <f>MONTH(Таблица3[[#This Row],[Дата заказа]])</f>
        <v>7</v>
      </c>
      <c r="N271">
        <f>DAY(Таблица3[[#This Row],[Дата заказа]])</f>
        <v>13</v>
      </c>
      <c r="O271" s="14">
        <f>WEEKDAY(Таблица3[[#This Row],[Дата заказа]],2)</f>
        <v>6</v>
      </c>
      <c r="P271" s="14">
        <f>WEEKNUM(Таблица3[[#This Row],[Дата заказа]],2)</f>
        <v>28</v>
      </c>
    </row>
    <row r="272" spans="1:16" x14ac:dyDescent="0.35">
      <c r="A272" s="1">
        <v>47</v>
      </c>
      <c r="B272" t="s">
        <v>3280</v>
      </c>
      <c r="C272" t="s">
        <v>3255</v>
      </c>
      <c r="D272" t="s">
        <v>3260</v>
      </c>
      <c r="E272">
        <v>1994</v>
      </c>
      <c r="F272" t="s">
        <v>3233</v>
      </c>
      <c r="G272">
        <v>12</v>
      </c>
      <c r="H272">
        <v>23928</v>
      </c>
      <c r="I272">
        <v>0.03</v>
      </c>
      <c r="J272">
        <v>23210.16</v>
      </c>
      <c r="K272" s="11">
        <v>42458</v>
      </c>
      <c r="L272">
        <f>YEAR(Таблица3[[#This Row],[Дата заказа]])</f>
        <v>2016</v>
      </c>
      <c r="M272">
        <f>MONTH(Таблица3[[#This Row],[Дата заказа]])</f>
        <v>3</v>
      </c>
      <c r="N272">
        <f>DAY(Таблица3[[#This Row],[Дата заказа]])</f>
        <v>29</v>
      </c>
      <c r="O272" s="14">
        <f>WEEKDAY(Таблица3[[#This Row],[Дата заказа]],2)</f>
        <v>2</v>
      </c>
      <c r="P272" s="14">
        <f>WEEKNUM(Таблица3[[#This Row],[Дата заказа]],2)</f>
        <v>14</v>
      </c>
    </row>
    <row r="273" spans="1:16" x14ac:dyDescent="0.35">
      <c r="A273" s="1">
        <v>26</v>
      </c>
      <c r="B273" t="s">
        <v>3283</v>
      </c>
      <c r="C273" t="s">
        <v>3231</v>
      </c>
      <c r="D273" t="s">
        <v>3232</v>
      </c>
      <c r="E273">
        <v>2197</v>
      </c>
      <c r="F273" t="s">
        <v>3229</v>
      </c>
      <c r="G273">
        <v>40</v>
      </c>
      <c r="H273">
        <v>87880</v>
      </c>
      <c r="I273">
        <v>0.12</v>
      </c>
      <c r="J273">
        <v>77334.399999999994</v>
      </c>
      <c r="K273" s="12">
        <v>43752</v>
      </c>
      <c r="L273">
        <f>YEAR(Таблица3[[#This Row],[Дата заказа]])</f>
        <v>2019</v>
      </c>
      <c r="M273">
        <f>MONTH(Таблица3[[#This Row],[Дата заказа]])</f>
        <v>10</v>
      </c>
      <c r="N273">
        <f>DAY(Таблица3[[#This Row],[Дата заказа]])</f>
        <v>14</v>
      </c>
      <c r="O273" s="14">
        <f>WEEKDAY(Таблица3[[#This Row],[Дата заказа]],2)</f>
        <v>1</v>
      </c>
      <c r="P273" s="14">
        <f>WEEKNUM(Таблица3[[#This Row],[Дата заказа]],2)</f>
        <v>42</v>
      </c>
    </row>
    <row r="274" spans="1:16" x14ac:dyDescent="0.35">
      <c r="A274" s="1">
        <v>36</v>
      </c>
      <c r="B274" t="s">
        <v>3266</v>
      </c>
      <c r="C274" t="s">
        <v>3250</v>
      </c>
      <c r="D274" t="s">
        <v>3267</v>
      </c>
      <c r="E274">
        <v>912</v>
      </c>
      <c r="F274" t="s">
        <v>3229</v>
      </c>
      <c r="G274">
        <v>15</v>
      </c>
      <c r="H274">
        <v>13680</v>
      </c>
      <c r="I274">
        <v>0</v>
      </c>
      <c r="J274">
        <v>13680</v>
      </c>
      <c r="K274" s="11">
        <v>43140</v>
      </c>
      <c r="L274">
        <f>YEAR(Таблица3[[#This Row],[Дата заказа]])</f>
        <v>2018</v>
      </c>
      <c r="M274">
        <f>MONTH(Таблица3[[#This Row],[Дата заказа]])</f>
        <v>2</v>
      </c>
      <c r="N274">
        <f>DAY(Таблица3[[#This Row],[Дата заказа]])</f>
        <v>9</v>
      </c>
      <c r="O274" s="14">
        <f>WEEKDAY(Таблица3[[#This Row],[Дата заказа]],2)</f>
        <v>5</v>
      </c>
      <c r="P274" s="14">
        <f>WEEKNUM(Таблица3[[#This Row],[Дата заказа]],2)</f>
        <v>6</v>
      </c>
    </row>
    <row r="275" spans="1:16" x14ac:dyDescent="0.35">
      <c r="A275" s="1">
        <v>49</v>
      </c>
      <c r="B275" t="s">
        <v>3230</v>
      </c>
      <c r="C275" t="s">
        <v>3231</v>
      </c>
      <c r="D275" t="s">
        <v>3232</v>
      </c>
      <c r="E275">
        <v>617</v>
      </c>
      <c r="F275" t="s">
        <v>3233</v>
      </c>
      <c r="G275">
        <v>25</v>
      </c>
      <c r="H275">
        <v>15425</v>
      </c>
      <c r="I275">
        <v>0</v>
      </c>
      <c r="J275">
        <v>15425</v>
      </c>
      <c r="K275" s="12">
        <v>43754</v>
      </c>
      <c r="L275">
        <f>YEAR(Таблица3[[#This Row],[Дата заказа]])</f>
        <v>2019</v>
      </c>
      <c r="M275">
        <f>MONTH(Таблица3[[#This Row],[Дата заказа]])</f>
        <v>10</v>
      </c>
      <c r="N275">
        <f>DAY(Таблица3[[#This Row],[Дата заказа]])</f>
        <v>16</v>
      </c>
      <c r="O275" s="14">
        <f>WEEKDAY(Таблица3[[#This Row],[Дата заказа]],2)</f>
        <v>3</v>
      </c>
      <c r="P275" s="14">
        <f>WEEKNUM(Таблица3[[#This Row],[Дата заказа]],2)</f>
        <v>42</v>
      </c>
    </row>
    <row r="276" spans="1:16" x14ac:dyDescent="0.35">
      <c r="A276" s="1">
        <v>29</v>
      </c>
      <c r="B276" t="s">
        <v>3274</v>
      </c>
      <c r="C276" t="s">
        <v>3275</v>
      </c>
      <c r="D276" t="s">
        <v>3276</v>
      </c>
      <c r="E276">
        <v>843</v>
      </c>
      <c r="F276" t="s">
        <v>3233</v>
      </c>
      <c r="G276">
        <v>10</v>
      </c>
      <c r="H276">
        <v>8430</v>
      </c>
      <c r="I276">
        <v>0</v>
      </c>
      <c r="J276">
        <v>8430</v>
      </c>
      <c r="K276" s="11">
        <v>42292</v>
      </c>
      <c r="L276">
        <f>YEAR(Таблица3[[#This Row],[Дата заказа]])</f>
        <v>2015</v>
      </c>
      <c r="M276">
        <f>MONTH(Таблица3[[#This Row],[Дата заказа]])</f>
        <v>10</v>
      </c>
      <c r="N276">
        <f>DAY(Таблица3[[#This Row],[Дата заказа]])</f>
        <v>15</v>
      </c>
      <c r="O276" s="14">
        <f>WEEKDAY(Таблица3[[#This Row],[Дата заказа]],2)</f>
        <v>4</v>
      </c>
      <c r="P276" s="14">
        <f>WEEKNUM(Таблица3[[#This Row],[Дата заказа]],2)</f>
        <v>42</v>
      </c>
    </row>
    <row r="277" spans="1:16" x14ac:dyDescent="0.35">
      <c r="A277" s="1">
        <v>19</v>
      </c>
      <c r="B277" t="s">
        <v>3303</v>
      </c>
      <c r="C277" t="s">
        <v>3250</v>
      </c>
      <c r="D277" t="s">
        <v>3304</v>
      </c>
      <c r="E277">
        <v>1879</v>
      </c>
      <c r="F277" t="s">
        <v>3229</v>
      </c>
      <c r="G277">
        <v>15</v>
      </c>
      <c r="H277">
        <v>28185</v>
      </c>
      <c r="I277">
        <v>0.03</v>
      </c>
      <c r="J277">
        <v>27339.45</v>
      </c>
      <c r="K277" s="12">
        <v>42777</v>
      </c>
      <c r="L277">
        <f>YEAR(Таблица3[[#This Row],[Дата заказа]])</f>
        <v>2017</v>
      </c>
      <c r="M277">
        <f>MONTH(Таблица3[[#This Row],[Дата заказа]])</f>
        <v>2</v>
      </c>
      <c r="N277">
        <f>DAY(Таблица3[[#This Row],[Дата заказа]])</f>
        <v>11</v>
      </c>
      <c r="O277" s="14">
        <f>WEEKDAY(Таблица3[[#This Row],[Дата заказа]],2)</f>
        <v>6</v>
      </c>
      <c r="P277" s="14">
        <f>WEEKNUM(Таблица3[[#This Row],[Дата заказа]],2)</f>
        <v>7</v>
      </c>
    </row>
    <row r="278" spans="1:16" x14ac:dyDescent="0.35">
      <c r="A278" s="1">
        <v>54</v>
      </c>
      <c r="B278" t="s">
        <v>3249</v>
      </c>
      <c r="C278" t="s">
        <v>3250</v>
      </c>
      <c r="D278" t="s">
        <v>3251</v>
      </c>
      <c r="E278">
        <v>847</v>
      </c>
      <c r="F278" t="s">
        <v>3229</v>
      </c>
      <c r="G278">
        <v>15</v>
      </c>
      <c r="H278">
        <v>12705</v>
      </c>
      <c r="I278">
        <v>0</v>
      </c>
      <c r="J278">
        <v>12705</v>
      </c>
      <c r="K278" s="11">
        <v>42543</v>
      </c>
      <c r="L278">
        <f>YEAR(Таблица3[[#This Row],[Дата заказа]])</f>
        <v>2016</v>
      </c>
      <c r="M278">
        <f>MONTH(Таблица3[[#This Row],[Дата заказа]])</f>
        <v>6</v>
      </c>
      <c r="N278">
        <f>DAY(Таблица3[[#This Row],[Дата заказа]])</f>
        <v>22</v>
      </c>
      <c r="O278" s="14">
        <f>WEEKDAY(Таблица3[[#This Row],[Дата заказа]],2)</f>
        <v>3</v>
      </c>
      <c r="P278" s="14">
        <f>WEEKNUM(Таблица3[[#This Row],[Дата заказа]],2)</f>
        <v>26</v>
      </c>
    </row>
    <row r="279" spans="1:16" x14ac:dyDescent="0.35">
      <c r="A279" s="1">
        <v>8</v>
      </c>
      <c r="B279" t="s">
        <v>3249</v>
      </c>
      <c r="C279" t="s">
        <v>3250</v>
      </c>
      <c r="D279" t="s">
        <v>3251</v>
      </c>
      <c r="E279">
        <v>847</v>
      </c>
      <c r="F279" t="s">
        <v>3229</v>
      </c>
      <c r="G279">
        <v>15</v>
      </c>
      <c r="H279">
        <v>12705</v>
      </c>
      <c r="I279">
        <v>0</v>
      </c>
      <c r="J279">
        <v>12705</v>
      </c>
      <c r="K279" s="12">
        <v>44100</v>
      </c>
      <c r="L279">
        <f>YEAR(Таблица3[[#This Row],[Дата заказа]])</f>
        <v>2020</v>
      </c>
      <c r="M279">
        <f>MONTH(Таблица3[[#This Row],[Дата заказа]])</f>
        <v>9</v>
      </c>
      <c r="N279">
        <f>DAY(Таблица3[[#This Row],[Дата заказа]])</f>
        <v>26</v>
      </c>
      <c r="O279" s="14">
        <f>WEEKDAY(Таблица3[[#This Row],[Дата заказа]],2)</f>
        <v>6</v>
      </c>
      <c r="P279" s="14">
        <f>WEEKNUM(Таблица3[[#This Row],[Дата заказа]],2)</f>
        <v>39</v>
      </c>
    </row>
    <row r="280" spans="1:16" x14ac:dyDescent="0.35">
      <c r="A280" s="1">
        <v>2</v>
      </c>
      <c r="B280" t="s">
        <v>3257</v>
      </c>
      <c r="C280" t="s">
        <v>3243</v>
      </c>
      <c r="D280" t="s">
        <v>3258</v>
      </c>
      <c r="E280">
        <v>1178</v>
      </c>
      <c r="F280" t="s">
        <v>3233</v>
      </c>
      <c r="G280">
        <v>10</v>
      </c>
      <c r="H280">
        <v>11780</v>
      </c>
      <c r="I280">
        <v>0</v>
      </c>
      <c r="J280">
        <v>11780</v>
      </c>
      <c r="K280" s="11">
        <v>42514</v>
      </c>
      <c r="L280">
        <f>YEAR(Таблица3[[#This Row],[Дата заказа]])</f>
        <v>2016</v>
      </c>
      <c r="M280">
        <f>MONTH(Таблица3[[#This Row],[Дата заказа]])</f>
        <v>5</v>
      </c>
      <c r="N280">
        <f>DAY(Таблица3[[#This Row],[Дата заказа]])</f>
        <v>24</v>
      </c>
      <c r="O280" s="14">
        <f>WEEKDAY(Таблица3[[#This Row],[Дата заказа]],2)</f>
        <v>2</v>
      </c>
      <c r="P280" s="14">
        <f>WEEKNUM(Таблица3[[#This Row],[Дата заказа]],2)</f>
        <v>22</v>
      </c>
    </row>
    <row r="281" spans="1:16" x14ac:dyDescent="0.35">
      <c r="A281" s="1">
        <v>45</v>
      </c>
      <c r="B281" t="s">
        <v>3287</v>
      </c>
      <c r="C281" t="s">
        <v>3243</v>
      </c>
      <c r="D281" t="s">
        <v>3244</v>
      </c>
      <c r="E281">
        <v>759</v>
      </c>
      <c r="F281" t="s">
        <v>3233</v>
      </c>
      <c r="G281">
        <v>14</v>
      </c>
      <c r="H281">
        <v>10626</v>
      </c>
      <c r="I281">
        <v>0</v>
      </c>
      <c r="J281">
        <v>10626</v>
      </c>
      <c r="K281" s="12">
        <v>43608</v>
      </c>
      <c r="L281">
        <f>YEAR(Таблица3[[#This Row],[Дата заказа]])</f>
        <v>2019</v>
      </c>
      <c r="M281">
        <f>MONTH(Таблица3[[#This Row],[Дата заказа]])</f>
        <v>5</v>
      </c>
      <c r="N281">
        <f>DAY(Таблица3[[#This Row],[Дата заказа]])</f>
        <v>23</v>
      </c>
      <c r="O281" s="14">
        <f>WEEKDAY(Таблица3[[#This Row],[Дата заказа]],2)</f>
        <v>4</v>
      </c>
      <c r="P281" s="14">
        <f>WEEKNUM(Таблица3[[#This Row],[Дата заказа]],2)</f>
        <v>21</v>
      </c>
    </row>
    <row r="282" spans="1:16" x14ac:dyDescent="0.35">
      <c r="A282" s="1">
        <v>13</v>
      </c>
      <c r="B282" t="s">
        <v>3287</v>
      </c>
      <c r="C282" t="s">
        <v>3243</v>
      </c>
      <c r="D282" t="s">
        <v>3244</v>
      </c>
      <c r="E282">
        <v>759</v>
      </c>
      <c r="F282" t="s">
        <v>3233</v>
      </c>
      <c r="G282">
        <v>14</v>
      </c>
      <c r="H282">
        <v>10626</v>
      </c>
      <c r="I282">
        <v>0</v>
      </c>
      <c r="J282">
        <v>10626</v>
      </c>
      <c r="K282" s="11">
        <v>42207</v>
      </c>
      <c r="L282">
        <f>YEAR(Таблица3[[#This Row],[Дата заказа]])</f>
        <v>2015</v>
      </c>
      <c r="M282">
        <f>MONTH(Таблица3[[#This Row],[Дата заказа]])</f>
        <v>7</v>
      </c>
      <c r="N282">
        <f>DAY(Таблица3[[#This Row],[Дата заказа]])</f>
        <v>22</v>
      </c>
      <c r="O282" s="14">
        <f>WEEKDAY(Таблица3[[#This Row],[Дата заказа]],2)</f>
        <v>3</v>
      </c>
      <c r="P282" s="14">
        <f>WEEKNUM(Таблица3[[#This Row],[Дата заказа]],2)</f>
        <v>30</v>
      </c>
    </row>
    <row r="283" spans="1:16" x14ac:dyDescent="0.35">
      <c r="A283" s="1">
        <v>39</v>
      </c>
      <c r="B283" t="s">
        <v>3268</v>
      </c>
      <c r="C283" t="s">
        <v>3240</v>
      </c>
      <c r="D283" t="s">
        <v>3269</v>
      </c>
      <c r="E283">
        <v>1923</v>
      </c>
      <c r="F283" t="s">
        <v>3229</v>
      </c>
      <c r="G283">
        <v>25</v>
      </c>
      <c r="H283">
        <v>48075</v>
      </c>
      <c r="I283">
        <v>0.06</v>
      </c>
      <c r="J283">
        <v>45190.5</v>
      </c>
      <c r="K283" s="12">
        <v>43340</v>
      </c>
      <c r="L283">
        <f>YEAR(Таблица3[[#This Row],[Дата заказа]])</f>
        <v>2018</v>
      </c>
      <c r="M283">
        <f>MONTH(Таблица3[[#This Row],[Дата заказа]])</f>
        <v>8</v>
      </c>
      <c r="N283">
        <f>DAY(Таблица3[[#This Row],[Дата заказа]])</f>
        <v>28</v>
      </c>
      <c r="O283" s="14">
        <f>WEEKDAY(Таблица3[[#This Row],[Дата заказа]],2)</f>
        <v>2</v>
      </c>
      <c r="P283" s="14">
        <f>WEEKNUM(Таблица3[[#This Row],[Дата заказа]],2)</f>
        <v>35</v>
      </c>
    </row>
    <row r="284" spans="1:16" x14ac:dyDescent="0.35">
      <c r="A284" s="1">
        <v>32</v>
      </c>
      <c r="B284" t="s">
        <v>3245</v>
      </c>
      <c r="C284" t="s">
        <v>3243</v>
      </c>
      <c r="D284" t="s">
        <v>3246</v>
      </c>
      <c r="E284">
        <v>967</v>
      </c>
      <c r="F284" t="s">
        <v>3233</v>
      </c>
      <c r="G284">
        <v>8</v>
      </c>
      <c r="H284">
        <v>7736</v>
      </c>
      <c r="I284">
        <v>0</v>
      </c>
      <c r="J284">
        <v>7736</v>
      </c>
      <c r="K284" s="11">
        <v>42914</v>
      </c>
      <c r="L284">
        <f>YEAR(Таблица3[[#This Row],[Дата заказа]])</f>
        <v>2017</v>
      </c>
      <c r="M284">
        <f>MONTH(Таблица3[[#This Row],[Дата заказа]])</f>
        <v>6</v>
      </c>
      <c r="N284">
        <f>DAY(Таблица3[[#This Row],[Дата заказа]])</f>
        <v>28</v>
      </c>
      <c r="O284" s="14">
        <f>WEEKDAY(Таблица3[[#This Row],[Дата заказа]],2)</f>
        <v>3</v>
      </c>
      <c r="P284" s="14">
        <f>WEEKNUM(Таблица3[[#This Row],[Дата заказа]],2)</f>
        <v>27</v>
      </c>
    </row>
    <row r="285" spans="1:16" x14ac:dyDescent="0.35">
      <c r="A285" s="1">
        <v>31</v>
      </c>
      <c r="B285" t="s">
        <v>3290</v>
      </c>
      <c r="C285" t="s">
        <v>3231</v>
      </c>
      <c r="D285" t="s">
        <v>3291</v>
      </c>
      <c r="E285">
        <v>1228</v>
      </c>
      <c r="F285" t="s">
        <v>3229</v>
      </c>
      <c r="G285">
        <v>45</v>
      </c>
      <c r="H285">
        <v>55260</v>
      </c>
      <c r="I285">
        <v>0.09</v>
      </c>
      <c r="J285">
        <v>50286.6</v>
      </c>
      <c r="K285" s="12">
        <v>42672</v>
      </c>
      <c r="L285">
        <f>YEAR(Таблица3[[#This Row],[Дата заказа]])</f>
        <v>2016</v>
      </c>
      <c r="M285">
        <f>MONTH(Таблица3[[#This Row],[Дата заказа]])</f>
        <v>10</v>
      </c>
      <c r="N285">
        <f>DAY(Таблица3[[#This Row],[Дата заказа]])</f>
        <v>29</v>
      </c>
      <c r="O285" s="14">
        <f>WEEKDAY(Таблица3[[#This Row],[Дата заказа]],2)</f>
        <v>6</v>
      </c>
      <c r="P285" s="14">
        <f>WEEKNUM(Таблица3[[#This Row],[Дата заказа]],2)</f>
        <v>44</v>
      </c>
    </row>
    <row r="286" spans="1:16" x14ac:dyDescent="0.35">
      <c r="A286" s="1">
        <v>3</v>
      </c>
      <c r="B286" t="s">
        <v>3286</v>
      </c>
      <c r="C286" t="s">
        <v>3243</v>
      </c>
      <c r="D286" t="s">
        <v>3243</v>
      </c>
      <c r="E286">
        <v>807</v>
      </c>
      <c r="F286" t="s">
        <v>3229</v>
      </c>
      <c r="G286">
        <v>18</v>
      </c>
      <c r="H286">
        <v>14526</v>
      </c>
      <c r="I286">
        <v>0</v>
      </c>
      <c r="J286">
        <v>14526</v>
      </c>
      <c r="K286" s="11">
        <v>42481</v>
      </c>
      <c r="L286">
        <f>YEAR(Таблица3[[#This Row],[Дата заказа]])</f>
        <v>2016</v>
      </c>
      <c r="M286">
        <f>MONTH(Таблица3[[#This Row],[Дата заказа]])</f>
        <v>4</v>
      </c>
      <c r="N286">
        <f>DAY(Таблица3[[#This Row],[Дата заказа]])</f>
        <v>21</v>
      </c>
      <c r="O286" s="14">
        <f>WEEKDAY(Таблица3[[#This Row],[Дата заказа]],2)</f>
        <v>4</v>
      </c>
      <c r="P286" s="14">
        <f>WEEKNUM(Таблица3[[#This Row],[Дата заказа]],2)</f>
        <v>17</v>
      </c>
    </row>
    <row r="287" spans="1:16" x14ac:dyDescent="0.35">
      <c r="A287" s="1">
        <v>7</v>
      </c>
      <c r="B287" t="s">
        <v>3268</v>
      </c>
      <c r="C287" t="s">
        <v>3240</v>
      </c>
      <c r="D287" t="s">
        <v>3269</v>
      </c>
      <c r="E287">
        <v>1923</v>
      </c>
      <c r="F287" t="s">
        <v>3229</v>
      </c>
      <c r="G287">
        <v>25</v>
      </c>
      <c r="H287">
        <v>48075</v>
      </c>
      <c r="I287">
        <v>0.06</v>
      </c>
      <c r="J287">
        <v>45190.5</v>
      </c>
      <c r="K287" s="12">
        <v>42746</v>
      </c>
      <c r="L287">
        <f>YEAR(Таблица3[[#This Row],[Дата заказа]])</f>
        <v>2017</v>
      </c>
      <c r="M287">
        <f>MONTH(Таблица3[[#This Row],[Дата заказа]])</f>
        <v>1</v>
      </c>
      <c r="N287">
        <f>DAY(Таблица3[[#This Row],[Дата заказа]])</f>
        <v>11</v>
      </c>
      <c r="O287" s="14">
        <f>WEEKDAY(Таблица3[[#This Row],[Дата заказа]],2)</f>
        <v>3</v>
      </c>
      <c r="P287" s="14">
        <f>WEEKNUM(Таблица3[[#This Row],[Дата заказа]],2)</f>
        <v>3</v>
      </c>
    </row>
    <row r="288" spans="1:16" x14ac:dyDescent="0.35">
      <c r="A288" s="1">
        <v>52</v>
      </c>
      <c r="B288" t="s">
        <v>3277</v>
      </c>
      <c r="C288" t="s">
        <v>3243</v>
      </c>
      <c r="D288" t="s">
        <v>3278</v>
      </c>
      <c r="E288">
        <v>1182</v>
      </c>
      <c r="F288" t="s">
        <v>3229</v>
      </c>
      <c r="G288">
        <v>17</v>
      </c>
      <c r="H288">
        <v>20094</v>
      </c>
      <c r="I288">
        <v>0.03</v>
      </c>
      <c r="J288">
        <v>19491.18</v>
      </c>
      <c r="K288" s="11">
        <v>42851</v>
      </c>
      <c r="L288">
        <f>YEAR(Таблица3[[#This Row],[Дата заказа]])</f>
        <v>2017</v>
      </c>
      <c r="M288">
        <f>MONTH(Таблица3[[#This Row],[Дата заказа]])</f>
        <v>4</v>
      </c>
      <c r="N288">
        <f>DAY(Таблица3[[#This Row],[Дата заказа]])</f>
        <v>26</v>
      </c>
      <c r="O288" s="14">
        <f>WEEKDAY(Таблица3[[#This Row],[Дата заказа]],2)</f>
        <v>3</v>
      </c>
      <c r="P288" s="14">
        <f>WEEKNUM(Таблица3[[#This Row],[Дата заказа]],2)</f>
        <v>18</v>
      </c>
    </row>
    <row r="289" spans="1:16" x14ac:dyDescent="0.35">
      <c r="A289" s="1">
        <v>27</v>
      </c>
      <c r="B289" t="s">
        <v>3259</v>
      </c>
      <c r="C289" t="s">
        <v>3255</v>
      </c>
      <c r="D289" t="s">
        <v>3260</v>
      </c>
      <c r="E289">
        <v>1994</v>
      </c>
      <c r="F289" t="s">
        <v>3233</v>
      </c>
      <c r="G289">
        <v>25</v>
      </c>
      <c r="H289">
        <v>49850</v>
      </c>
      <c r="I289">
        <v>0.06</v>
      </c>
      <c r="J289">
        <v>46859</v>
      </c>
      <c r="K289" s="12">
        <v>42394</v>
      </c>
      <c r="L289">
        <f>YEAR(Таблица3[[#This Row],[Дата заказа]])</f>
        <v>2016</v>
      </c>
      <c r="M289">
        <f>MONTH(Таблица3[[#This Row],[Дата заказа]])</f>
        <v>1</v>
      </c>
      <c r="N289">
        <f>DAY(Таблица3[[#This Row],[Дата заказа]])</f>
        <v>25</v>
      </c>
      <c r="O289" s="14">
        <f>WEEKDAY(Таблица3[[#This Row],[Дата заказа]],2)</f>
        <v>1</v>
      </c>
      <c r="P289" s="14">
        <f>WEEKNUM(Таблица3[[#This Row],[Дата заказа]],2)</f>
        <v>5</v>
      </c>
    </row>
    <row r="290" spans="1:16" x14ac:dyDescent="0.35">
      <c r="A290" s="1">
        <v>36</v>
      </c>
      <c r="B290" t="s">
        <v>3266</v>
      </c>
      <c r="C290" t="s">
        <v>3250</v>
      </c>
      <c r="D290" t="s">
        <v>3267</v>
      </c>
      <c r="E290">
        <v>912</v>
      </c>
      <c r="F290" t="s">
        <v>3229</v>
      </c>
      <c r="G290">
        <v>15</v>
      </c>
      <c r="H290">
        <v>13680</v>
      </c>
      <c r="I290">
        <v>0</v>
      </c>
      <c r="J290">
        <v>13680</v>
      </c>
      <c r="K290" s="11">
        <v>43083</v>
      </c>
      <c r="L290">
        <f>YEAR(Таблица3[[#This Row],[Дата заказа]])</f>
        <v>2017</v>
      </c>
      <c r="M290">
        <f>MONTH(Таблица3[[#This Row],[Дата заказа]])</f>
        <v>12</v>
      </c>
      <c r="N290">
        <f>DAY(Таблица3[[#This Row],[Дата заказа]])</f>
        <v>14</v>
      </c>
      <c r="O290" s="14">
        <f>WEEKDAY(Таблица3[[#This Row],[Дата заказа]],2)</f>
        <v>4</v>
      </c>
      <c r="P290" s="14">
        <f>WEEKNUM(Таблица3[[#This Row],[Дата заказа]],2)</f>
        <v>51</v>
      </c>
    </row>
    <row r="291" spans="1:16" x14ac:dyDescent="0.35">
      <c r="A291" s="1">
        <v>6</v>
      </c>
      <c r="B291" t="s">
        <v>3252</v>
      </c>
      <c r="C291" t="s">
        <v>3243</v>
      </c>
      <c r="D291" t="s">
        <v>3253</v>
      </c>
      <c r="E291">
        <v>3197</v>
      </c>
      <c r="F291" t="s">
        <v>3233</v>
      </c>
      <c r="G291">
        <v>6</v>
      </c>
      <c r="H291">
        <v>19182</v>
      </c>
      <c r="I291">
        <v>0.03</v>
      </c>
      <c r="J291">
        <v>18606.54</v>
      </c>
      <c r="K291" s="12">
        <v>43541</v>
      </c>
      <c r="L291">
        <f>YEAR(Таблица3[[#This Row],[Дата заказа]])</f>
        <v>2019</v>
      </c>
      <c r="M291">
        <f>MONTH(Таблица3[[#This Row],[Дата заказа]])</f>
        <v>3</v>
      </c>
      <c r="N291">
        <f>DAY(Таблица3[[#This Row],[Дата заказа]])</f>
        <v>17</v>
      </c>
      <c r="O291" s="14">
        <f>WEEKDAY(Таблица3[[#This Row],[Дата заказа]],2)</f>
        <v>7</v>
      </c>
      <c r="P291" s="14">
        <f>WEEKNUM(Таблица3[[#This Row],[Дата заказа]],2)</f>
        <v>11</v>
      </c>
    </row>
    <row r="292" spans="1:16" x14ac:dyDescent="0.35">
      <c r="A292" s="1">
        <v>29</v>
      </c>
      <c r="B292" t="s">
        <v>3274</v>
      </c>
      <c r="C292" t="s">
        <v>3275</v>
      </c>
      <c r="D292" t="s">
        <v>3276</v>
      </c>
      <c r="E292">
        <v>843</v>
      </c>
      <c r="F292" t="s">
        <v>3233</v>
      </c>
      <c r="G292">
        <v>10</v>
      </c>
      <c r="H292">
        <v>8430</v>
      </c>
      <c r="I292">
        <v>0</v>
      </c>
      <c r="J292">
        <v>8430</v>
      </c>
      <c r="K292" s="11">
        <v>42650</v>
      </c>
      <c r="L292">
        <f>YEAR(Таблица3[[#This Row],[Дата заказа]])</f>
        <v>2016</v>
      </c>
      <c r="M292">
        <f>MONTH(Таблица3[[#This Row],[Дата заказа]])</f>
        <v>10</v>
      </c>
      <c r="N292">
        <f>DAY(Таблица3[[#This Row],[Дата заказа]])</f>
        <v>7</v>
      </c>
      <c r="O292" s="14">
        <f>WEEKDAY(Таблица3[[#This Row],[Дата заказа]],2)</f>
        <v>5</v>
      </c>
      <c r="P292" s="14">
        <f>WEEKNUM(Таблица3[[#This Row],[Дата заказа]],2)</f>
        <v>41</v>
      </c>
    </row>
    <row r="293" spans="1:16" x14ac:dyDescent="0.35">
      <c r="A293" s="1">
        <v>10</v>
      </c>
      <c r="B293" t="s">
        <v>3288</v>
      </c>
      <c r="C293" t="s">
        <v>3240</v>
      </c>
      <c r="D293" t="s">
        <v>3289</v>
      </c>
      <c r="E293">
        <v>800</v>
      </c>
      <c r="F293" t="s">
        <v>3229</v>
      </c>
      <c r="G293">
        <v>25</v>
      </c>
      <c r="H293">
        <v>20000</v>
      </c>
      <c r="I293">
        <v>0.03</v>
      </c>
      <c r="J293">
        <v>19400</v>
      </c>
      <c r="K293" s="12">
        <v>42793</v>
      </c>
      <c r="L293">
        <f>YEAR(Таблица3[[#This Row],[Дата заказа]])</f>
        <v>2017</v>
      </c>
      <c r="M293">
        <f>MONTH(Таблица3[[#This Row],[Дата заказа]])</f>
        <v>2</v>
      </c>
      <c r="N293">
        <f>DAY(Таблица3[[#This Row],[Дата заказа]])</f>
        <v>27</v>
      </c>
      <c r="O293" s="14">
        <f>WEEKDAY(Таблица3[[#This Row],[Дата заказа]],2)</f>
        <v>1</v>
      </c>
      <c r="P293" s="14">
        <f>WEEKNUM(Таблица3[[#This Row],[Дата заказа]],2)</f>
        <v>10</v>
      </c>
    </row>
    <row r="294" spans="1:16" x14ac:dyDescent="0.35">
      <c r="A294" s="1">
        <v>53</v>
      </c>
      <c r="B294" t="s">
        <v>3268</v>
      </c>
      <c r="C294" t="s">
        <v>3240</v>
      </c>
      <c r="D294" t="s">
        <v>3269</v>
      </c>
      <c r="E294">
        <v>1923</v>
      </c>
      <c r="F294" t="s">
        <v>3229</v>
      </c>
      <c r="G294">
        <v>35</v>
      </c>
      <c r="H294">
        <v>67305</v>
      </c>
      <c r="I294">
        <v>0.06</v>
      </c>
      <c r="J294">
        <v>63266.7</v>
      </c>
      <c r="K294" s="11">
        <v>42052</v>
      </c>
      <c r="L294">
        <f>YEAR(Таблица3[[#This Row],[Дата заказа]])</f>
        <v>2015</v>
      </c>
      <c r="M294">
        <f>MONTH(Таблица3[[#This Row],[Дата заказа]])</f>
        <v>2</v>
      </c>
      <c r="N294">
        <f>DAY(Таблица3[[#This Row],[Дата заказа]])</f>
        <v>17</v>
      </c>
      <c r="O294" s="14">
        <f>WEEKDAY(Таблица3[[#This Row],[Дата заказа]],2)</f>
        <v>2</v>
      </c>
      <c r="P294" s="14">
        <f>WEEKNUM(Таблица3[[#This Row],[Дата заказа]],2)</f>
        <v>8</v>
      </c>
    </row>
    <row r="295" spans="1:16" x14ac:dyDescent="0.35">
      <c r="A295" s="1">
        <v>14</v>
      </c>
      <c r="B295" t="s">
        <v>3279</v>
      </c>
      <c r="C295" t="s">
        <v>3227</v>
      </c>
      <c r="D295" t="s">
        <v>3227</v>
      </c>
      <c r="E295">
        <v>770</v>
      </c>
      <c r="F295" t="s">
        <v>3229</v>
      </c>
      <c r="G295">
        <v>20</v>
      </c>
      <c r="H295">
        <v>15400</v>
      </c>
      <c r="I295">
        <v>0.03</v>
      </c>
      <c r="J295">
        <v>14938</v>
      </c>
      <c r="K295" s="12">
        <v>43845</v>
      </c>
      <c r="L295">
        <f>YEAR(Таблица3[[#This Row],[Дата заказа]])</f>
        <v>2020</v>
      </c>
      <c r="M295">
        <f>MONTH(Таблица3[[#This Row],[Дата заказа]])</f>
        <v>1</v>
      </c>
      <c r="N295">
        <f>DAY(Таблица3[[#This Row],[Дата заказа]])</f>
        <v>15</v>
      </c>
      <c r="O295" s="14">
        <f>WEEKDAY(Таблица3[[#This Row],[Дата заказа]],2)</f>
        <v>3</v>
      </c>
      <c r="P295" s="14">
        <f>WEEKNUM(Таблица3[[#This Row],[Дата заказа]],2)</f>
        <v>3</v>
      </c>
    </row>
    <row r="296" spans="1:16" x14ac:dyDescent="0.35">
      <c r="A296" s="1">
        <v>0</v>
      </c>
      <c r="B296" t="s">
        <v>3297</v>
      </c>
      <c r="C296" t="s">
        <v>3231</v>
      </c>
      <c r="D296" t="s">
        <v>3298</v>
      </c>
      <c r="E296">
        <v>620</v>
      </c>
      <c r="F296" t="s">
        <v>3233</v>
      </c>
      <c r="G296">
        <v>30</v>
      </c>
      <c r="H296">
        <v>18600</v>
      </c>
      <c r="I296">
        <v>0.03</v>
      </c>
      <c r="J296">
        <v>18042</v>
      </c>
      <c r="K296" s="11">
        <v>42160</v>
      </c>
      <c r="L296">
        <f>YEAR(Таблица3[[#This Row],[Дата заказа]])</f>
        <v>2015</v>
      </c>
      <c r="M296">
        <f>MONTH(Таблица3[[#This Row],[Дата заказа]])</f>
        <v>6</v>
      </c>
      <c r="N296">
        <f>DAY(Таблица3[[#This Row],[Дата заказа]])</f>
        <v>5</v>
      </c>
      <c r="O296" s="14">
        <f>WEEKDAY(Таблица3[[#This Row],[Дата заказа]],2)</f>
        <v>5</v>
      </c>
      <c r="P296" s="14">
        <f>WEEKNUM(Таблица3[[#This Row],[Дата заказа]],2)</f>
        <v>23</v>
      </c>
    </row>
    <row r="297" spans="1:16" x14ac:dyDescent="0.35">
      <c r="A297" s="1">
        <v>54</v>
      </c>
      <c r="B297" t="s">
        <v>3249</v>
      </c>
      <c r="C297" t="s">
        <v>3250</v>
      </c>
      <c r="D297" t="s">
        <v>3251</v>
      </c>
      <c r="E297">
        <v>847</v>
      </c>
      <c r="F297" t="s">
        <v>3229</v>
      </c>
      <c r="G297">
        <v>15</v>
      </c>
      <c r="H297">
        <v>12705</v>
      </c>
      <c r="I297">
        <v>0</v>
      </c>
      <c r="J297">
        <v>12705</v>
      </c>
      <c r="K297" s="12">
        <v>44150</v>
      </c>
      <c r="L297">
        <f>YEAR(Таблица3[[#This Row],[Дата заказа]])</f>
        <v>2020</v>
      </c>
      <c r="M297">
        <f>MONTH(Таблица3[[#This Row],[Дата заказа]])</f>
        <v>11</v>
      </c>
      <c r="N297">
        <f>DAY(Таблица3[[#This Row],[Дата заказа]])</f>
        <v>15</v>
      </c>
      <c r="O297" s="14">
        <f>WEEKDAY(Таблица3[[#This Row],[Дата заказа]],2)</f>
        <v>7</v>
      </c>
      <c r="P297" s="14">
        <f>WEEKNUM(Таблица3[[#This Row],[Дата заказа]],2)</f>
        <v>46</v>
      </c>
    </row>
    <row r="298" spans="1:16" x14ac:dyDescent="0.35">
      <c r="A298" s="1">
        <v>12</v>
      </c>
      <c r="B298" t="s">
        <v>3264</v>
      </c>
      <c r="C298" t="s">
        <v>3250</v>
      </c>
      <c r="D298" t="s">
        <v>3265</v>
      </c>
      <c r="E298">
        <v>1386</v>
      </c>
      <c r="F298" t="s">
        <v>3229</v>
      </c>
      <c r="G298">
        <v>20</v>
      </c>
      <c r="H298">
        <v>27720</v>
      </c>
      <c r="I298">
        <v>0.03</v>
      </c>
      <c r="J298">
        <v>26888.400000000001</v>
      </c>
      <c r="K298" s="11">
        <v>43291</v>
      </c>
      <c r="L298">
        <f>YEAR(Таблица3[[#This Row],[Дата заказа]])</f>
        <v>2018</v>
      </c>
      <c r="M298">
        <f>MONTH(Таблица3[[#This Row],[Дата заказа]])</f>
        <v>7</v>
      </c>
      <c r="N298">
        <f>DAY(Таблица3[[#This Row],[Дата заказа]])</f>
        <v>10</v>
      </c>
      <c r="O298" s="14">
        <f>WEEKDAY(Таблица3[[#This Row],[Дата заказа]],2)</f>
        <v>2</v>
      </c>
      <c r="P298" s="14">
        <f>WEEKNUM(Таблица3[[#This Row],[Дата заказа]],2)</f>
        <v>28</v>
      </c>
    </row>
    <row r="299" spans="1:16" x14ac:dyDescent="0.35">
      <c r="A299" s="1">
        <v>26</v>
      </c>
      <c r="B299" t="s">
        <v>3283</v>
      </c>
      <c r="C299" t="s">
        <v>3231</v>
      </c>
      <c r="D299" t="s">
        <v>3232</v>
      </c>
      <c r="E299">
        <v>2197</v>
      </c>
      <c r="F299" t="s">
        <v>3229</v>
      </c>
      <c r="G299">
        <v>40</v>
      </c>
      <c r="H299">
        <v>87880</v>
      </c>
      <c r="I299">
        <v>0.12</v>
      </c>
      <c r="J299">
        <v>77334.399999999994</v>
      </c>
      <c r="K299" s="12">
        <v>42577</v>
      </c>
      <c r="L299">
        <f>YEAR(Таблица3[[#This Row],[Дата заказа]])</f>
        <v>2016</v>
      </c>
      <c r="M299">
        <f>MONTH(Таблица3[[#This Row],[Дата заказа]])</f>
        <v>7</v>
      </c>
      <c r="N299">
        <f>DAY(Таблица3[[#This Row],[Дата заказа]])</f>
        <v>26</v>
      </c>
      <c r="O299" s="14">
        <f>WEEKDAY(Таблица3[[#This Row],[Дата заказа]],2)</f>
        <v>2</v>
      </c>
      <c r="P299" s="14">
        <f>WEEKNUM(Таблица3[[#This Row],[Дата заказа]],2)</f>
        <v>31</v>
      </c>
    </row>
    <row r="300" spans="1:16" x14ac:dyDescent="0.35">
      <c r="A300" s="1">
        <v>1</v>
      </c>
      <c r="B300" t="s">
        <v>3239</v>
      </c>
      <c r="C300" t="s">
        <v>3240</v>
      </c>
      <c r="D300" t="s">
        <v>3241</v>
      </c>
      <c r="E300">
        <v>876</v>
      </c>
      <c r="F300" t="s">
        <v>3233</v>
      </c>
      <c r="G300">
        <v>20</v>
      </c>
      <c r="H300">
        <v>17520</v>
      </c>
      <c r="I300">
        <v>0.03</v>
      </c>
      <c r="J300">
        <v>16994.400000000001</v>
      </c>
      <c r="K300" s="11">
        <v>42668</v>
      </c>
      <c r="L300">
        <f>YEAR(Таблица3[[#This Row],[Дата заказа]])</f>
        <v>2016</v>
      </c>
      <c r="M300">
        <f>MONTH(Таблица3[[#This Row],[Дата заказа]])</f>
        <v>10</v>
      </c>
      <c r="N300">
        <f>DAY(Таблица3[[#This Row],[Дата заказа]])</f>
        <v>25</v>
      </c>
      <c r="O300" s="14">
        <f>WEEKDAY(Таблица3[[#This Row],[Дата заказа]],2)</f>
        <v>2</v>
      </c>
      <c r="P300" s="14">
        <f>WEEKNUM(Таблица3[[#This Row],[Дата заказа]],2)</f>
        <v>44</v>
      </c>
    </row>
    <row r="301" spans="1:16" x14ac:dyDescent="0.35">
      <c r="A301" s="1">
        <v>10</v>
      </c>
      <c r="B301" t="s">
        <v>3288</v>
      </c>
      <c r="C301" t="s">
        <v>3240</v>
      </c>
      <c r="D301" t="s">
        <v>3289</v>
      </c>
      <c r="E301">
        <v>800</v>
      </c>
      <c r="F301" t="s">
        <v>3229</v>
      </c>
      <c r="G301">
        <v>25</v>
      </c>
      <c r="H301">
        <v>20000</v>
      </c>
      <c r="I301">
        <v>0.03</v>
      </c>
      <c r="J301">
        <v>19400</v>
      </c>
      <c r="K301" s="12">
        <v>42635</v>
      </c>
      <c r="L301">
        <f>YEAR(Таблица3[[#This Row],[Дата заказа]])</f>
        <v>2016</v>
      </c>
      <c r="M301">
        <f>MONTH(Таблица3[[#This Row],[Дата заказа]])</f>
        <v>9</v>
      </c>
      <c r="N301">
        <f>DAY(Таблица3[[#This Row],[Дата заказа]])</f>
        <v>22</v>
      </c>
      <c r="O301" s="14">
        <f>WEEKDAY(Таблица3[[#This Row],[Дата заказа]],2)</f>
        <v>4</v>
      </c>
      <c r="P301" s="14">
        <f>WEEKNUM(Таблица3[[#This Row],[Дата заказа]],2)</f>
        <v>39</v>
      </c>
    </row>
    <row r="302" spans="1:16" x14ac:dyDescent="0.35">
      <c r="A302" s="1">
        <v>9</v>
      </c>
      <c r="B302" t="s">
        <v>3273</v>
      </c>
      <c r="C302" t="s">
        <v>3271</v>
      </c>
      <c r="D302" t="s">
        <v>3271</v>
      </c>
      <c r="E302">
        <v>699</v>
      </c>
      <c r="F302" t="s">
        <v>3233</v>
      </c>
      <c r="G302">
        <v>10</v>
      </c>
      <c r="H302">
        <v>6990</v>
      </c>
      <c r="I302">
        <v>0</v>
      </c>
      <c r="J302">
        <v>6990</v>
      </c>
      <c r="K302" s="11">
        <v>43329</v>
      </c>
      <c r="L302">
        <f>YEAR(Таблица3[[#This Row],[Дата заказа]])</f>
        <v>2018</v>
      </c>
      <c r="M302">
        <f>MONTH(Таблица3[[#This Row],[Дата заказа]])</f>
        <v>8</v>
      </c>
      <c r="N302">
        <f>DAY(Таблица3[[#This Row],[Дата заказа]])</f>
        <v>17</v>
      </c>
      <c r="O302" s="14">
        <f>WEEKDAY(Таблица3[[#This Row],[Дата заказа]],2)</f>
        <v>5</v>
      </c>
      <c r="P302" s="14">
        <f>WEEKNUM(Таблица3[[#This Row],[Дата заказа]],2)</f>
        <v>33</v>
      </c>
    </row>
    <row r="303" spans="1:16" x14ac:dyDescent="0.35">
      <c r="A303" s="1">
        <v>23</v>
      </c>
      <c r="B303" t="s">
        <v>3301</v>
      </c>
      <c r="C303" t="s">
        <v>3271</v>
      </c>
      <c r="D303" t="s">
        <v>3302</v>
      </c>
      <c r="E303">
        <v>2645</v>
      </c>
      <c r="F303" t="s">
        <v>3233</v>
      </c>
      <c r="G303">
        <v>50</v>
      </c>
      <c r="H303">
        <v>132250</v>
      </c>
      <c r="I303">
        <v>0.15</v>
      </c>
      <c r="J303">
        <v>112412.5</v>
      </c>
      <c r="K303" s="12">
        <v>43678</v>
      </c>
      <c r="L303">
        <f>YEAR(Таблица3[[#This Row],[Дата заказа]])</f>
        <v>2019</v>
      </c>
      <c r="M303">
        <f>MONTH(Таблица3[[#This Row],[Дата заказа]])</f>
        <v>8</v>
      </c>
      <c r="N303">
        <f>DAY(Таблица3[[#This Row],[Дата заказа]])</f>
        <v>1</v>
      </c>
      <c r="O303" s="14">
        <f>WEEKDAY(Таблица3[[#This Row],[Дата заказа]],2)</f>
        <v>4</v>
      </c>
      <c r="P303" s="14">
        <f>WEEKNUM(Таблица3[[#This Row],[Дата заказа]],2)</f>
        <v>31</v>
      </c>
    </row>
    <row r="304" spans="1:16" x14ac:dyDescent="0.35">
      <c r="A304" s="1">
        <v>56</v>
      </c>
      <c r="B304" t="s">
        <v>3288</v>
      </c>
      <c r="C304" t="s">
        <v>3240</v>
      </c>
      <c r="D304" t="s">
        <v>3289</v>
      </c>
      <c r="E304">
        <v>800</v>
      </c>
      <c r="F304" t="s">
        <v>3229</v>
      </c>
      <c r="G304">
        <v>40</v>
      </c>
      <c r="H304">
        <v>32000</v>
      </c>
      <c r="I304">
        <v>0.03</v>
      </c>
      <c r="J304">
        <v>31040</v>
      </c>
      <c r="K304" s="11">
        <v>44149</v>
      </c>
      <c r="L304">
        <f>YEAR(Таблица3[[#This Row],[Дата заказа]])</f>
        <v>2020</v>
      </c>
      <c r="M304">
        <f>MONTH(Таблица3[[#This Row],[Дата заказа]])</f>
        <v>11</v>
      </c>
      <c r="N304">
        <f>DAY(Таблица3[[#This Row],[Дата заказа]])</f>
        <v>14</v>
      </c>
      <c r="O304" s="14">
        <f>WEEKDAY(Таблица3[[#This Row],[Дата заказа]],2)</f>
        <v>6</v>
      </c>
      <c r="P304" s="14">
        <f>WEEKNUM(Таблица3[[#This Row],[Дата заказа]],2)</f>
        <v>46</v>
      </c>
    </row>
    <row r="305" spans="1:16" x14ac:dyDescent="0.35">
      <c r="A305" s="1">
        <v>19</v>
      </c>
      <c r="B305" t="s">
        <v>3303</v>
      </c>
      <c r="C305" t="s">
        <v>3250</v>
      </c>
      <c r="D305" t="s">
        <v>3304</v>
      </c>
      <c r="E305">
        <v>1879</v>
      </c>
      <c r="F305" t="s">
        <v>3229</v>
      </c>
      <c r="G305">
        <v>15</v>
      </c>
      <c r="H305">
        <v>28185</v>
      </c>
      <c r="I305">
        <v>0.03</v>
      </c>
      <c r="J305">
        <v>27339.45</v>
      </c>
      <c r="K305" s="12">
        <v>42054</v>
      </c>
      <c r="L305">
        <f>YEAR(Таблица3[[#This Row],[Дата заказа]])</f>
        <v>2015</v>
      </c>
      <c r="M305">
        <f>MONTH(Таблица3[[#This Row],[Дата заказа]])</f>
        <v>2</v>
      </c>
      <c r="N305">
        <f>DAY(Таблица3[[#This Row],[Дата заказа]])</f>
        <v>19</v>
      </c>
      <c r="O305" s="14">
        <f>WEEKDAY(Таблица3[[#This Row],[Дата заказа]],2)</f>
        <v>4</v>
      </c>
      <c r="P305" s="14">
        <f>WEEKNUM(Таблица3[[#This Row],[Дата заказа]],2)</f>
        <v>8</v>
      </c>
    </row>
    <row r="306" spans="1:16" x14ac:dyDescent="0.35">
      <c r="A306" s="1">
        <v>7</v>
      </c>
      <c r="B306" t="s">
        <v>3268</v>
      </c>
      <c r="C306" t="s">
        <v>3240</v>
      </c>
      <c r="D306" t="s">
        <v>3269</v>
      </c>
      <c r="E306">
        <v>1923</v>
      </c>
      <c r="F306" t="s">
        <v>3229</v>
      </c>
      <c r="G306">
        <v>25</v>
      </c>
      <c r="H306">
        <v>48075</v>
      </c>
      <c r="I306">
        <v>0.06</v>
      </c>
      <c r="J306">
        <v>45190.5</v>
      </c>
      <c r="K306" s="11">
        <v>42476</v>
      </c>
      <c r="L306">
        <f>YEAR(Таблица3[[#This Row],[Дата заказа]])</f>
        <v>2016</v>
      </c>
      <c r="M306">
        <f>MONTH(Таблица3[[#This Row],[Дата заказа]])</f>
        <v>4</v>
      </c>
      <c r="N306">
        <f>DAY(Таблица3[[#This Row],[Дата заказа]])</f>
        <v>16</v>
      </c>
      <c r="O306" s="14">
        <f>WEEKDAY(Таблица3[[#This Row],[Дата заказа]],2)</f>
        <v>6</v>
      </c>
      <c r="P306" s="14">
        <f>WEEKNUM(Таблица3[[#This Row],[Дата заказа]],2)</f>
        <v>16</v>
      </c>
    </row>
    <row r="307" spans="1:16" x14ac:dyDescent="0.35">
      <c r="A307" s="1">
        <v>50</v>
      </c>
      <c r="B307" t="s">
        <v>3266</v>
      </c>
      <c r="C307" t="s">
        <v>3250</v>
      </c>
      <c r="D307" t="s">
        <v>3267</v>
      </c>
      <c r="E307">
        <v>912</v>
      </c>
      <c r="F307" t="s">
        <v>3229</v>
      </c>
      <c r="G307">
        <v>20</v>
      </c>
      <c r="H307">
        <v>18240</v>
      </c>
      <c r="I307">
        <v>0</v>
      </c>
      <c r="J307">
        <v>18240</v>
      </c>
      <c r="K307" s="12">
        <v>42563</v>
      </c>
      <c r="L307">
        <f>YEAR(Таблица3[[#This Row],[Дата заказа]])</f>
        <v>2016</v>
      </c>
      <c r="M307">
        <f>MONTH(Таблица3[[#This Row],[Дата заказа]])</f>
        <v>7</v>
      </c>
      <c r="N307">
        <f>DAY(Таблица3[[#This Row],[Дата заказа]])</f>
        <v>12</v>
      </c>
      <c r="O307" s="14">
        <f>WEEKDAY(Таблица3[[#This Row],[Дата заказа]],2)</f>
        <v>2</v>
      </c>
      <c r="P307" s="14">
        <f>WEEKNUM(Таблица3[[#This Row],[Дата заказа]],2)</f>
        <v>29</v>
      </c>
    </row>
    <row r="308" spans="1:16" x14ac:dyDescent="0.35">
      <c r="A308" s="1">
        <v>30</v>
      </c>
      <c r="B308" t="s">
        <v>3292</v>
      </c>
      <c r="C308" t="s">
        <v>3227</v>
      </c>
      <c r="D308" t="s">
        <v>3293</v>
      </c>
      <c r="E308">
        <v>1730</v>
      </c>
      <c r="F308" t="s">
        <v>3229</v>
      </c>
      <c r="G308">
        <v>5</v>
      </c>
      <c r="H308">
        <v>8650</v>
      </c>
      <c r="I308">
        <v>0</v>
      </c>
      <c r="J308">
        <v>8650</v>
      </c>
      <c r="K308" s="11">
        <v>42468</v>
      </c>
      <c r="L308">
        <f>YEAR(Таблица3[[#This Row],[Дата заказа]])</f>
        <v>2016</v>
      </c>
      <c r="M308">
        <f>MONTH(Таблица3[[#This Row],[Дата заказа]])</f>
        <v>4</v>
      </c>
      <c r="N308">
        <f>DAY(Таблица3[[#This Row],[Дата заказа]])</f>
        <v>8</v>
      </c>
      <c r="O308" s="14">
        <f>WEEKDAY(Таблица3[[#This Row],[Дата заказа]],2)</f>
        <v>5</v>
      </c>
      <c r="P308" s="14">
        <f>WEEKNUM(Таблица3[[#This Row],[Дата заказа]],2)</f>
        <v>15</v>
      </c>
    </row>
    <row r="309" spans="1:16" x14ac:dyDescent="0.35">
      <c r="A309" s="1">
        <v>8</v>
      </c>
      <c r="B309" t="s">
        <v>3249</v>
      </c>
      <c r="C309" t="s">
        <v>3250</v>
      </c>
      <c r="D309" t="s">
        <v>3251</v>
      </c>
      <c r="E309">
        <v>847</v>
      </c>
      <c r="F309" t="s">
        <v>3229</v>
      </c>
      <c r="G309">
        <v>15</v>
      </c>
      <c r="H309">
        <v>12705</v>
      </c>
      <c r="I309">
        <v>0</v>
      </c>
      <c r="J309">
        <v>12705</v>
      </c>
      <c r="K309" s="12">
        <v>43029</v>
      </c>
      <c r="L309">
        <f>YEAR(Таблица3[[#This Row],[Дата заказа]])</f>
        <v>2017</v>
      </c>
      <c r="M309">
        <f>MONTH(Таблица3[[#This Row],[Дата заказа]])</f>
        <v>10</v>
      </c>
      <c r="N309">
        <f>DAY(Таблица3[[#This Row],[Дата заказа]])</f>
        <v>21</v>
      </c>
      <c r="O309" s="14">
        <f>WEEKDAY(Таблица3[[#This Row],[Дата заказа]],2)</f>
        <v>6</v>
      </c>
      <c r="P309" s="14">
        <f>WEEKNUM(Таблица3[[#This Row],[Дата заказа]],2)</f>
        <v>43</v>
      </c>
    </row>
    <row r="310" spans="1:16" x14ac:dyDescent="0.35">
      <c r="A310" s="1">
        <v>6</v>
      </c>
      <c r="B310" t="s">
        <v>3252</v>
      </c>
      <c r="C310" t="s">
        <v>3243</v>
      </c>
      <c r="D310" t="s">
        <v>3253</v>
      </c>
      <c r="E310">
        <v>3197</v>
      </c>
      <c r="F310" t="s">
        <v>3233</v>
      </c>
      <c r="G310">
        <v>6</v>
      </c>
      <c r="H310">
        <v>19182</v>
      </c>
      <c r="I310">
        <v>0.03</v>
      </c>
      <c r="J310">
        <v>18606.54</v>
      </c>
      <c r="K310" s="11">
        <v>42064</v>
      </c>
      <c r="L310">
        <f>YEAR(Таблица3[[#This Row],[Дата заказа]])</f>
        <v>2015</v>
      </c>
      <c r="M310">
        <f>MONTH(Таблица3[[#This Row],[Дата заказа]])</f>
        <v>3</v>
      </c>
      <c r="N310">
        <f>DAY(Таблица3[[#This Row],[Дата заказа]])</f>
        <v>1</v>
      </c>
      <c r="O310" s="14">
        <f>WEEKDAY(Таблица3[[#This Row],[Дата заказа]],2)</f>
        <v>7</v>
      </c>
      <c r="P310" s="14">
        <f>WEEKNUM(Таблица3[[#This Row],[Дата заказа]],2)</f>
        <v>9</v>
      </c>
    </row>
    <row r="311" spans="1:16" x14ac:dyDescent="0.35">
      <c r="A311" s="1">
        <v>7</v>
      </c>
      <c r="B311" t="s">
        <v>3268</v>
      </c>
      <c r="C311" t="s">
        <v>3240</v>
      </c>
      <c r="D311" t="s">
        <v>3269</v>
      </c>
      <c r="E311">
        <v>1923</v>
      </c>
      <c r="F311" t="s">
        <v>3229</v>
      </c>
      <c r="G311">
        <v>25</v>
      </c>
      <c r="H311">
        <v>48075</v>
      </c>
      <c r="I311">
        <v>0.06</v>
      </c>
      <c r="J311">
        <v>45190.5</v>
      </c>
      <c r="K311" s="12">
        <v>42662</v>
      </c>
      <c r="L311">
        <f>YEAR(Таблица3[[#This Row],[Дата заказа]])</f>
        <v>2016</v>
      </c>
      <c r="M311">
        <f>MONTH(Таблица3[[#This Row],[Дата заказа]])</f>
        <v>10</v>
      </c>
      <c r="N311">
        <f>DAY(Таблица3[[#This Row],[Дата заказа]])</f>
        <v>19</v>
      </c>
      <c r="O311" s="14">
        <f>WEEKDAY(Таблица3[[#This Row],[Дата заказа]],2)</f>
        <v>3</v>
      </c>
      <c r="P311" s="14">
        <f>WEEKNUM(Таблица3[[#This Row],[Дата заказа]],2)</f>
        <v>43</v>
      </c>
    </row>
    <row r="312" spans="1:16" x14ac:dyDescent="0.35">
      <c r="A312" s="1">
        <v>12</v>
      </c>
      <c r="B312" t="s">
        <v>3264</v>
      </c>
      <c r="C312" t="s">
        <v>3250</v>
      </c>
      <c r="D312" t="s">
        <v>3265</v>
      </c>
      <c r="E312">
        <v>1386</v>
      </c>
      <c r="F312" t="s">
        <v>3229</v>
      </c>
      <c r="G312">
        <v>20</v>
      </c>
      <c r="H312">
        <v>27720</v>
      </c>
      <c r="I312">
        <v>0.03</v>
      </c>
      <c r="J312">
        <v>26888.400000000001</v>
      </c>
      <c r="K312" s="11">
        <v>43434</v>
      </c>
      <c r="L312">
        <f>YEAR(Таблица3[[#This Row],[Дата заказа]])</f>
        <v>2018</v>
      </c>
      <c r="M312">
        <f>MONTH(Таблица3[[#This Row],[Дата заказа]])</f>
        <v>11</v>
      </c>
      <c r="N312">
        <f>DAY(Таблица3[[#This Row],[Дата заказа]])</f>
        <v>30</v>
      </c>
      <c r="O312" s="14">
        <f>WEEKDAY(Таблица3[[#This Row],[Дата заказа]],2)</f>
        <v>5</v>
      </c>
      <c r="P312" s="14">
        <f>WEEKNUM(Таблица3[[#This Row],[Дата заказа]],2)</f>
        <v>48</v>
      </c>
    </row>
    <row r="313" spans="1:16" x14ac:dyDescent="0.35">
      <c r="A313" s="1">
        <v>47</v>
      </c>
      <c r="B313" t="s">
        <v>3280</v>
      </c>
      <c r="C313" t="s">
        <v>3255</v>
      </c>
      <c r="D313" t="s">
        <v>3260</v>
      </c>
      <c r="E313">
        <v>1994</v>
      </c>
      <c r="F313" t="s">
        <v>3233</v>
      </c>
      <c r="G313">
        <v>12</v>
      </c>
      <c r="H313">
        <v>23928</v>
      </c>
      <c r="I313">
        <v>0.03</v>
      </c>
      <c r="J313">
        <v>23210.16</v>
      </c>
      <c r="K313" s="12">
        <v>42012</v>
      </c>
      <c r="L313">
        <f>YEAR(Таблица3[[#This Row],[Дата заказа]])</f>
        <v>2015</v>
      </c>
      <c r="M313">
        <f>MONTH(Таблица3[[#This Row],[Дата заказа]])</f>
        <v>1</v>
      </c>
      <c r="N313">
        <f>DAY(Таблица3[[#This Row],[Дата заказа]])</f>
        <v>8</v>
      </c>
      <c r="O313" s="14">
        <f>WEEKDAY(Таблица3[[#This Row],[Дата заказа]],2)</f>
        <v>4</v>
      </c>
      <c r="P313" s="14">
        <f>WEEKNUM(Таблица3[[#This Row],[Дата заказа]],2)</f>
        <v>2</v>
      </c>
    </row>
    <row r="314" spans="1:16" x14ac:dyDescent="0.35">
      <c r="A314" s="1">
        <v>39</v>
      </c>
      <c r="B314" t="s">
        <v>3268</v>
      </c>
      <c r="C314" t="s">
        <v>3240</v>
      </c>
      <c r="D314" t="s">
        <v>3269</v>
      </c>
      <c r="E314">
        <v>1923</v>
      </c>
      <c r="F314" t="s">
        <v>3229</v>
      </c>
      <c r="G314">
        <v>25</v>
      </c>
      <c r="H314">
        <v>48075</v>
      </c>
      <c r="I314">
        <v>0.06</v>
      </c>
      <c r="J314">
        <v>45190.5</v>
      </c>
      <c r="K314" s="11">
        <v>43198</v>
      </c>
      <c r="L314">
        <f>YEAR(Таблица3[[#This Row],[Дата заказа]])</f>
        <v>2018</v>
      </c>
      <c r="M314">
        <f>MONTH(Таблица3[[#This Row],[Дата заказа]])</f>
        <v>4</v>
      </c>
      <c r="N314">
        <f>DAY(Таблица3[[#This Row],[Дата заказа]])</f>
        <v>8</v>
      </c>
      <c r="O314" s="14">
        <f>WEEKDAY(Таблица3[[#This Row],[Дата заказа]],2)</f>
        <v>7</v>
      </c>
      <c r="P314" s="14">
        <f>WEEKNUM(Таблица3[[#This Row],[Дата заказа]],2)</f>
        <v>14</v>
      </c>
    </row>
    <row r="315" spans="1:16" x14ac:dyDescent="0.35">
      <c r="A315" s="1">
        <v>18</v>
      </c>
      <c r="B315" t="s">
        <v>3226</v>
      </c>
      <c r="C315" t="s">
        <v>3227</v>
      </c>
      <c r="D315" t="s">
        <v>3228</v>
      </c>
      <c r="E315">
        <v>1531</v>
      </c>
      <c r="F315" t="s">
        <v>3229</v>
      </c>
      <c r="G315">
        <v>15</v>
      </c>
      <c r="H315">
        <v>22965</v>
      </c>
      <c r="I315">
        <v>0.03</v>
      </c>
      <c r="J315">
        <v>22276.05</v>
      </c>
      <c r="K315" s="12">
        <v>43228</v>
      </c>
      <c r="L315">
        <f>YEAR(Таблица3[[#This Row],[Дата заказа]])</f>
        <v>2018</v>
      </c>
      <c r="M315">
        <f>MONTH(Таблица3[[#This Row],[Дата заказа]])</f>
        <v>5</v>
      </c>
      <c r="N315">
        <f>DAY(Таблица3[[#This Row],[Дата заказа]])</f>
        <v>8</v>
      </c>
      <c r="O315" s="14">
        <f>WEEKDAY(Таблица3[[#This Row],[Дата заказа]],2)</f>
        <v>2</v>
      </c>
      <c r="P315" s="14">
        <f>WEEKNUM(Таблица3[[#This Row],[Дата заказа]],2)</f>
        <v>19</v>
      </c>
    </row>
    <row r="316" spans="1:16" x14ac:dyDescent="0.35">
      <c r="A316" s="1">
        <v>52</v>
      </c>
      <c r="B316" t="s">
        <v>3277</v>
      </c>
      <c r="C316" t="s">
        <v>3243</v>
      </c>
      <c r="D316" t="s">
        <v>3278</v>
      </c>
      <c r="E316">
        <v>1182</v>
      </c>
      <c r="F316" t="s">
        <v>3229</v>
      </c>
      <c r="G316">
        <v>17</v>
      </c>
      <c r="H316">
        <v>20094</v>
      </c>
      <c r="I316">
        <v>0.03</v>
      </c>
      <c r="J316">
        <v>19491.18</v>
      </c>
      <c r="K316" s="11">
        <v>43320</v>
      </c>
      <c r="L316">
        <f>YEAR(Таблица3[[#This Row],[Дата заказа]])</f>
        <v>2018</v>
      </c>
      <c r="M316">
        <f>MONTH(Таблица3[[#This Row],[Дата заказа]])</f>
        <v>8</v>
      </c>
      <c r="N316">
        <f>DAY(Таблица3[[#This Row],[Дата заказа]])</f>
        <v>8</v>
      </c>
      <c r="O316" s="14">
        <f>WEEKDAY(Таблица3[[#This Row],[Дата заказа]],2)</f>
        <v>3</v>
      </c>
      <c r="P316" s="14">
        <f>WEEKNUM(Таблица3[[#This Row],[Дата заказа]],2)</f>
        <v>32</v>
      </c>
    </row>
    <row r="317" spans="1:16" x14ac:dyDescent="0.35">
      <c r="A317" s="1">
        <v>45</v>
      </c>
      <c r="B317" t="s">
        <v>3287</v>
      </c>
      <c r="C317" t="s">
        <v>3243</v>
      </c>
      <c r="D317" t="s">
        <v>3244</v>
      </c>
      <c r="E317">
        <v>759</v>
      </c>
      <c r="F317" t="s">
        <v>3233</v>
      </c>
      <c r="G317">
        <v>14</v>
      </c>
      <c r="H317">
        <v>10626</v>
      </c>
      <c r="I317">
        <v>0</v>
      </c>
      <c r="J317">
        <v>10626</v>
      </c>
      <c r="K317" s="12">
        <v>42214</v>
      </c>
      <c r="L317">
        <f>YEAR(Таблица3[[#This Row],[Дата заказа]])</f>
        <v>2015</v>
      </c>
      <c r="M317">
        <f>MONTH(Таблица3[[#This Row],[Дата заказа]])</f>
        <v>7</v>
      </c>
      <c r="N317">
        <f>DAY(Таблица3[[#This Row],[Дата заказа]])</f>
        <v>29</v>
      </c>
      <c r="O317" s="14">
        <f>WEEKDAY(Таблица3[[#This Row],[Дата заказа]],2)</f>
        <v>3</v>
      </c>
      <c r="P317" s="14">
        <f>WEEKNUM(Таблица3[[#This Row],[Дата заказа]],2)</f>
        <v>31</v>
      </c>
    </row>
    <row r="318" spans="1:16" x14ac:dyDescent="0.35">
      <c r="A318" s="1">
        <v>34</v>
      </c>
      <c r="B318" t="s">
        <v>3247</v>
      </c>
      <c r="C318" t="s">
        <v>3240</v>
      </c>
      <c r="D318" t="s">
        <v>3248</v>
      </c>
      <c r="E318">
        <v>2199</v>
      </c>
      <c r="F318" t="s">
        <v>3229</v>
      </c>
      <c r="G318">
        <v>60</v>
      </c>
      <c r="H318">
        <v>131940</v>
      </c>
      <c r="I318">
        <v>0.15</v>
      </c>
      <c r="J318">
        <v>112149</v>
      </c>
      <c r="K318" s="11">
        <v>42945</v>
      </c>
      <c r="L318">
        <f>YEAR(Таблица3[[#This Row],[Дата заказа]])</f>
        <v>2017</v>
      </c>
      <c r="M318">
        <f>MONTH(Таблица3[[#This Row],[Дата заказа]])</f>
        <v>7</v>
      </c>
      <c r="N318">
        <f>DAY(Таблица3[[#This Row],[Дата заказа]])</f>
        <v>29</v>
      </c>
      <c r="O318" s="14">
        <f>WEEKDAY(Таблица3[[#This Row],[Дата заказа]],2)</f>
        <v>6</v>
      </c>
      <c r="P318" s="14">
        <f>WEEKNUM(Таблица3[[#This Row],[Дата заказа]],2)</f>
        <v>31</v>
      </c>
    </row>
    <row r="319" spans="1:16" x14ac:dyDescent="0.35">
      <c r="A319" s="1">
        <v>34</v>
      </c>
      <c r="B319" t="s">
        <v>3247</v>
      </c>
      <c r="C319" t="s">
        <v>3240</v>
      </c>
      <c r="D319" t="s">
        <v>3248</v>
      </c>
      <c r="E319">
        <v>2199</v>
      </c>
      <c r="F319" t="s">
        <v>3229</v>
      </c>
      <c r="G319">
        <v>60</v>
      </c>
      <c r="H319">
        <v>131940</v>
      </c>
      <c r="I319">
        <v>0.15</v>
      </c>
      <c r="J319">
        <v>112149</v>
      </c>
      <c r="K319" s="12">
        <v>44040</v>
      </c>
      <c r="L319">
        <f>YEAR(Таблица3[[#This Row],[Дата заказа]])</f>
        <v>2020</v>
      </c>
      <c r="M319">
        <f>MONTH(Таблица3[[#This Row],[Дата заказа]])</f>
        <v>7</v>
      </c>
      <c r="N319">
        <f>DAY(Таблица3[[#This Row],[Дата заказа]])</f>
        <v>28</v>
      </c>
      <c r="O319" s="14">
        <f>WEEKDAY(Таблица3[[#This Row],[Дата заказа]],2)</f>
        <v>2</v>
      </c>
      <c r="P319" s="14">
        <f>WEEKNUM(Таблица3[[#This Row],[Дата заказа]],2)</f>
        <v>31</v>
      </c>
    </row>
    <row r="320" spans="1:16" x14ac:dyDescent="0.35">
      <c r="A320" s="1">
        <v>35</v>
      </c>
      <c r="B320" t="s">
        <v>3230</v>
      </c>
      <c r="C320" t="s">
        <v>3231</v>
      </c>
      <c r="D320" t="s">
        <v>3232</v>
      </c>
      <c r="E320">
        <v>617</v>
      </c>
      <c r="F320" t="s">
        <v>3233</v>
      </c>
      <c r="G320">
        <v>10</v>
      </c>
      <c r="H320">
        <v>6170</v>
      </c>
      <c r="I320">
        <v>0</v>
      </c>
      <c r="J320">
        <v>6170</v>
      </c>
      <c r="K320" s="11">
        <v>42955</v>
      </c>
      <c r="L320">
        <f>YEAR(Таблица3[[#This Row],[Дата заказа]])</f>
        <v>2017</v>
      </c>
      <c r="M320">
        <f>MONTH(Таблица3[[#This Row],[Дата заказа]])</f>
        <v>8</v>
      </c>
      <c r="N320">
        <f>DAY(Таблица3[[#This Row],[Дата заказа]])</f>
        <v>8</v>
      </c>
      <c r="O320" s="14">
        <f>WEEKDAY(Таблица3[[#This Row],[Дата заказа]],2)</f>
        <v>2</v>
      </c>
      <c r="P320" s="14">
        <f>WEEKNUM(Таблица3[[#This Row],[Дата заказа]],2)</f>
        <v>33</v>
      </c>
    </row>
    <row r="321" spans="1:16" x14ac:dyDescent="0.35">
      <c r="A321" s="1">
        <v>22</v>
      </c>
      <c r="B321" t="s">
        <v>3237</v>
      </c>
      <c r="C321" t="s">
        <v>3238</v>
      </c>
      <c r="D321" t="s">
        <v>3238</v>
      </c>
      <c r="E321">
        <v>4889</v>
      </c>
      <c r="F321" t="s">
        <v>3233</v>
      </c>
      <c r="G321">
        <v>18</v>
      </c>
      <c r="H321">
        <v>88002</v>
      </c>
      <c r="I321">
        <v>0.12</v>
      </c>
      <c r="J321">
        <v>77441.759999999995</v>
      </c>
      <c r="K321" s="12">
        <v>43307</v>
      </c>
      <c r="L321">
        <f>YEAR(Таблица3[[#This Row],[Дата заказа]])</f>
        <v>2018</v>
      </c>
      <c r="M321">
        <f>MONTH(Таблица3[[#This Row],[Дата заказа]])</f>
        <v>7</v>
      </c>
      <c r="N321">
        <f>DAY(Таблица3[[#This Row],[Дата заказа]])</f>
        <v>26</v>
      </c>
      <c r="O321" s="14">
        <f>WEEKDAY(Таблица3[[#This Row],[Дата заказа]],2)</f>
        <v>4</v>
      </c>
      <c r="P321" s="14">
        <f>WEEKNUM(Таблица3[[#This Row],[Дата заказа]],2)</f>
        <v>30</v>
      </c>
    </row>
    <row r="322" spans="1:16" x14ac:dyDescent="0.35">
      <c r="A322" s="1">
        <v>46</v>
      </c>
      <c r="B322" t="s">
        <v>3279</v>
      </c>
      <c r="C322" t="s">
        <v>3227</v>
      </c>
      <c r="D322" t="s">
        <v>3227</v>
      </c>
      <c r="E322">
        <v>770</v>
      </c>
      <c r="F322" t="s">
        <v>3229</v>
      </c>
      <c r="G322">
        <v>20</v>
      </c>
      <c r="H322">
        <v>15400</v>
      </c>
      <c r="I322">
        <v>0.03</v>
      </c>
      <c r="J322">
        <v>14938</v>
      </c>
      <c r="K322" s="11">
        <v>42246</v>
      </c>
      <c r="L322">
        <f>YEAR(Таблица3[[#This Row],[Дата заказа]])</f>
        <v>2015</v>
      </c>
      <c r="M322">
        <f>MONTH(Таблица3[[#This Row],[Дата заказа]])</f>
        <v>8</v>
      </c>
      <c r="N322">
        <f>DAY(Таблица3[[#This Row],[Дата заказа]])</f>
        <v>30</v>
      </c>
      <c r="O322" s="14">
        <f>WEEKDAY(Таблица3[[#This Row],[Дата заказа]],2)</f>
        <v>7</v>
      </c>
      <c r="P322" s="14">
        <f>WEEKNUM(Таблица3[[#This Row],[Дата заказа]],2)</f>
        <v>35</v>
      </c>
    </row>
    <row r="323" spans="1:16" x14ac:dyDescent="0.35">
      <c r="A323" s="1">
        <v>42</v>
      </c>
      <c r="B323" t="s">
        <v>3288</v>
      </c>
      <c r="C323" t="s">
        <v>3240</v>
      </c>
      <c r="D323" t="s">
        <v>3289</v>
      </c>
      <c r="E323">
        <v>800</v>
      </c>
      <c r="F323" t="s">
        <v>3229</v>
      </c>
      <c r="G323">
        <v>25</v>
      </c>
      <c r="H323">
        <v>20000</v>
      </c>
      <c r="I323">
        <v>0.03</v>
      </c>
      <c r="J323">
        <v>19400</v>
      </c>
      <c r="K323" s="12">
        <v>43693</v>
      </c>
      <c r="L323">
        <f>YEAR(Таблица3[[#This Row],[Дата заказа]])</f>
        <v>2019</v>
      </c>
      <c r="M323">
        <f>MONTH(Таблица3[[#This Row],[Дата заказа]])</f>
        <v>8</v>
      </c>
      <c r="N323">
        <f>DAY(Таблица3[[#This Row],[Дата заказа]])</f>
        <v>16</v>
      </c>
      <c r="O323" s="14">
        <f>WEEKDAY(Таблица3[[#This Row],[Дата заказа]],2)</f>
        <v>5</v>
      </c>
      <c r="P323" s="14">
        <f>WEEKNUM(Таблица3[[#This Row],[Дата заказа]],2)</f>
        <v>33</v>
      </c>
    </row>
    <row r="324" spans="1:16" x14ac:dyDescent="0.35">
      <c r="A324" s="1">
        <v>46</v>
      </c>
      <c r="B324" t="s">
        <v>3279</v>
      </c>
      <c r="C324" t="s">
        <v>3227</v>
      </c>
      <c r="D324" t="s">
        <v>3227</v>
      </c>
      <c r="E324">
        <v>770</v>
      </c>
      <c r="F324" t="s">
        <v>3229</v>
      </c>
      <c r="G324">
        <v>20</v>
      </c>
      <c r="H324">
        <v>15400</v>
      </c>
      <c r="I324">
        <v>0.03</v>
      </c>
      <c r="J324">
        <v>14938</v>
      </c>
      <c r="K324" s="11">
        <v>43210</v>
      </c>
      <c r="L324">
        <f>YEAR(Таблица3[[#This Row],[Дата заказа]])</f>
        <v>2018</v>
      </c>
      <c r="M324">
        <f>MONTH(Таблица3[[#This Row],[Дата заказа]])</f>
        <v>4</v>
      </c>
      <c r="N324">
        <f>DAY(Таблица3[[#This Row],[Дата заказа]])</f>
        <v>20</v>
      </c>
      <c r="O324" s="14">
        <f>WEEKDAY(Таблица3[[#This Row],[Дата заказа]],2)</f>
        <v>5</v>
      </c>
      <c r="P324" s="14">
        <f>WEEKNUM(Таблица3[[#This Row],[Дата заказа]],2)</f>
        <v>16</v>
      </c>
    </row>
    <row r="325" spans="1:16" x14ac:dyDescent="0.35">
      <c r="A325" s="1">
        <v>46</v>
      </c>
      <c r="B325" t="s">
        <v>3279</v>
      </c>
      <c r="C325" t="s">
        <v>3227</v>
      </c>
      <c r="D325" t="s">
        <v>3227</v>
      </c>
      <c r="E325">
        <v>770</v>
      </c>
      <c r="F325" t="s">
        <v>3229</v>
      </c>
      <c r="G325">
        <v>20</v>
      </c>
      <c r="H325">
        <v>15400</v>
      </c>
      <c r="I325">
        <v>0.03</v>
      </c>
      <c r="J325">
        <v>14938</v>
      </c>
      <c r="K325" s="12">
        <v>43288</v>
      </c>
      <c r="L325">
        <f>YEAR(Таблица3[[#This Row],[Дата заказа]])</f>
        <v>2018</v>
      </c>
      <c r="M325">
        <f>MONTH(Таблица3[[#This Row],[Дата заказа]])</f>
        <v>7</v>
      </c>
      <c r="N325">
        <f>DAY(Таблица3[[#This Row],[Дата заказа]])</f>
        <v>7</v>
      </c>
      <c r="O325" s="14">
        <f>WEEKDAY(Таблица3[[#This Row],[Дата заказа]],2)</f>
        <v>6</v>
      </c>
      <c r="P325" s="14">
        <f>WEEKNUM(Таблица3[[#This Row],[Дата заказа]],2)</f>
        <v>27</v>
      </c>
    </row>
    <row r="326" spans="1:16" x14ac:dyDescent="0.35">
      <c r="A326" s="1">
        <v>38</v>
      </c>
      <c r="B326" t="s">
        <v>3277</v>
      </c>
      <c r="C326" t="s">
        <v>3243</v>
      </c>
      <c r="D326" t="s">
        <v>3278</v>
      </c>
      <c r="E326">
        <v>1182</v>
      </c>
      <c r="F326" t="s">
        <v>3229</v>
      </c>
      <c r="G326">
        <v>17</v>
      </c>
      <c r="H326">
        <v>20094</v>
      </c>
      <c r="I326">
        <v>0.03</v>
      </c>
      <c r="J326">
        <v>19491.18</v>
      </c>
      <c r="K326" s="11">
        <v>42434</v>
      </c>
      <c r="L326">
        <f>YEAR(Таблица3[[#This Row],[Дата заказа]])</f>
        <v>2016</v>
      </c>
      <c r="M326">
        <f>MONTH(Таблица3[[#This Row],[Дата заказа]])</f>
        <v>3</v>
      </c>
      <c r="N326">
        <f>DAY(Таблица3[[#This Row],[Дата заказа]])</f>
        <v>5</v>
      </c>
      <c r="O326" s="14">
        <f>WEEKDAY(Таблица3[[#This Row],[Дата заказа]],2)</f>
        <v>6</v>
      </c>
      <c r="P326" s="14">
        <f>WEEKNUM(Таблица3[[#This Row],[Дата заказа]],2)</f>
        <v>10</v>
      </c>
    </row>
    <row r="327" spans="1:16" x14ac:dyDescent="0.35">
      <c r="A327" s="1">
        <v>37</v>
      </c>
      <c r="B327" t="s">
        <v>3270</v>
      </c>
      <c r="C327" t="s">
        <v>3271</v>
      </c>
      <c r="D327" t="s">
        <v>3272</v>
      </c>
      <c r="E327">
        <v>2211</v>
      </c>
      <c r="F327" t="s">
        <v>3233</v>
      </c>
      <c r="G327">
        <v>25</v>
      </c>
      <c r="H327">
        <v>55275</v>
      </c>
      <c r="I327">
        <v>0.09</v>
      </c>
      <c r="J327">
        <v>50300.25</v>
      </c>
      <c r="K327" s="12">
        <v>43750</v>
      </c>
      <c r="L327">
        <f>YEAR(Таблица3[[#This Row],[Дата заказа]])</f>
        <v>2019</v>
      </c>
      <c r="M327">
        <f>MONTH(Таблица3[[#This Row],[Дата заказа]])</f>
        <v>10</v>
      </c>
      <c r="N327">
        <f>DAY(Таблица3[[#This Row],[Дата заказа]])</f>
        <v>12</v>
      </c>
      <c r="O327" s="14">
        <f>WEEKDAY(Таблица3[[#This Row],[Дата заказа]],2)</f>
        <v>6</v>
      </c>
      <c r="P327" s="14">
        <f>WEEKNUM(Таблица3[[#This Row],[Дата заказа]],2)</f>
        <v>41</v>
      </c>
    </row>
    <row r="328" spans="1:16" x14ac:dyDescent="0.35">
      <c r="A328" s="1">
        <v>10</v>
      </c>
      <c r="B328" t="s">
        <v>3288</v>
      </c>
      <c r="C328" t="s">
        <v>3240</v>
      </c>
      <c r="D328" t="s">
        <v>3289</v>
      </c>
      <c r="E328">
        <v>800</v>
      </c>
      <c r="F328" t="s">
        <v>3229</v>
      </c>
      <c r="G328">
        <v>25</v>
      </c>
      <c r="H328">
        <v>20000</v>
      </c>
      <c r="I328">
        <v>0.03</v>
      </c>
      <c r="J328">
        <v>19400</v>
      </c>
      <c r="K328" s="11">
        <v>42600</v>
      </c>
      <c r="L328">
        <f>YEAR(Таблица3[[#This Row],[Дата заказа]])</f>
        <v>2016</v>
      </c>
      <c r="M328">
        <f>MONTH(Таблица3[[#This Row],[Дата заказа]])</f>
        <v>8</v>
      </c>
      <c r="N328">
        <f>DAY(Таблица3[[#This Row],[Дата заказа]])</f>
        <v>18</v>
      </c>
      <c r="O328" s="14">
        <f>WEEKDAY(Таблица3[[#This Row],[Дата заказа]],2)</f>
        <v>4</v>
      </c>
      <c r="P328" s="14">
        <f>WEEKNUM(Таблица3[[#This Row],[Дата заказа]],2)</f>
        <v>34</v>
      </c>
    </row>
    <row r="329" spans="1:16" x14ac:dyDescent="0.35">
      <c r="A329" s="1">
        <v>50</v>
      </c>
      <c r="B329" t="s">
        <v>3266</v>
      </c>
      <c r="C329" t="s">
        <v>3250</v>
      </c>
      <c r="D329" t="s">
        <v>3267</v>
      </c>
      <c r="E329">
        <v>912</v>
      </c>
      <c r="F329" t="s">
        <v>3229</v>
      </c>
      <c r="G329">
        <v>20</v>
      </c>
      <c r="H329">
        <v>18240</v>
      </c>
      <c r="I329">
        <v>0</v>
      </c>
      <c r="J329">
        <v>18240</v>
      </c>
      <c r="K329" s="12">
        <v>43432</v>
      </c>
      <c r="L329">
        <f>YEAR(Таблица3[[#This Row],[Дата заказа]])</f>
        <v>2018</v>
      </c>
      <c r="M329">
        <f>MONTH(Таблица3[[#This Row],[Дата заказа]])</f>
        <v>11</v>
      </c>
      <c r="N329">
        <f>DAY(Таблица3[[#This Row],[Дата заказа]])</f>
        <v>28</v>
      </c>
      <c r="O329" s="14">
        <f>WEEKDAY(Таблица3[[#This Row],[Дата заказа]],2)</f>
        <v>3</v>
      </c>
      <c r="P329" s="14">
        <f>WEEKNUM(Таблица3[[#This Row],[Дата заказа]],2)</f>
        <v>48</v>
      </c>
    </row>
    <row r="330" spans="1:16" x14ac:dyDescent="0.35">
      <c r="A330" s="1">
        <v>27</v>
      </c>
      <c r="B330" t="s">
        <v>3259</v>
      </c>
      <c r="C330" t="s">
        <v>3255</v>
      </c>
      <c r="D330" t="s">
        <v>3260</v>
      </c>
      <c r="E330">
        <v>1994</v>
      </c>
      <c r="F330" t="s">
        <v>3233</v>
      </c>
      <c r="G330">
        <v>25</v>
      </c>
      <c r="H330">
        <v>49850</v>
      </c>
      <c r="I330">
        <v>0.06</v>
      </c>
      <c r="J330">
        <v>46859</v>
      </c>
      <c r="K330" s="11">
        <v>42498</v>
      </c>
      <c r="L330">
        <f>YEAR(Таблица3[[#This Row],[Дата заказа]])</f>
        <v>2016</v>
      </c>
      <c r="M330">
        <f>MONTH(Таблица3[[#This Row],[Дата заказа]])</f>
        <v>5</v>
      </c>
      <c r="N330">
        <f>DAY(Таблица3[[#This Row],[Дата заказа]])</f>
        <v>8</v>
      </c>
      <c r="O330" s="14">
        <f>WEEKDAY(Таблица3[[#This Row],[Дата заказа]],2)</f>
        <v>7</v>
      </c>
      <c r="P330" s="14">
        <f>WEEKNUM(Таблица3[[#This Row],[Дата заказа]],2)</f>
        <v>19</v>
      </c>
    </row>
    <row r="331" spans="1:16" x14ac:dyDescent="0.35">
      <c r="A331" s="1">
        <v>22</v>
      </c>
      <c r="B331" t="s">
        <v>3237</v>
      </c>
      <c r="C331" t="s">
        <v>3238</v>
      </c>
      <c r="D331" t="s">
        <v>3238</v>
      </c>
      <c r="E331">
        <v>4889</v>
      </c>
      <c r="F331" t="s">
        <v>3233</v>
      </c>
      <c r="G331">
        <v>18</v>
      </c>
      <c r="H331">
        <v>88002</v>
      </c>
      <c r="I331">
        <v>0.12</v>
      </c>
      <c r="J331">
        <v>77441.759999999995</v>
      </c>
      <c r="K331" s="12">
        <v>42027</v>
      </c>
      <c r="L331">
        <f>YEAR(Таблица3[[#This Row],[Дата заказа]])</f>
        <v>2015</v>
      </c>
      <c r="M331">
        <f>MONTH(Таблица3[[#This Row],[Дата заказа]])</f>
        <v>1</v>
      </c>
      <c r="N331">
        <f>DAY(Таблица3[[#This Row],[Дата заказа]])</f>
        <v>23</v>
      </c>
      <c r="O331" s="14">
        <f>WEEKDAY(Таблица3[[#This Row],[Дата заказа]],2)</f>
        <v>5</v>
      </c>
      <c r="P331" s="14">
        <f>WEEKNUM(Таблица3[[#This Row],[Дата заказа]],2)</f>
        <v>4</v>
      </c>
    </row>
    <row r="332" spans="1:16" x14ac:dyDescent="0.35">
      <c r="A332" s="1">
        <v>26</v>
      </c>
      <c r="B332" t="s">
        <v>3283</v>
      </c>
      <c r="C332" t="s">
        <v>3231</v>
      </c>
      <c r="D332" t="s">
        <v>3232</v>
      </c>
      <c r="E332">
        <v>2197</v>
      </c>
      <c r="F332" t="s">
        <v>3229</v>
      </c>
      <c r="G332">
        <v>40</v>
      </c>
      <c r="H332">
        <v>87880</v>
      </c>
      <c r="I332">
        <v>0.12</v>
      </c>
      <c r="J332">
        <v>77334.399999999994</v>
      </c>
      <c r="K332" s="11">
        <v>42801</v>
      </c>
      <c r="L332">
        <f>YEAR(Таблица3[[#This Row],[Дата заказа]])</f>
        <v>2017</v>
      </c>
      <c r="M332">
        <f>MONTH(Таблица3[[#This Row],[Дата заказа]])</f>
        <v>3</v>
      </c>
      <c r="N332">
        <f>DAY(Таблица3[[#This Row],[Дата заказа]])</f>
        <v>7</v>
      </c>
      <c r="O332" s="14">
        <f>WEEKDAY(Таблица3[[#This Row],[Дата заказа]],2)</f>
        <v>2</v>
      </c>
      <c r="P332" s="14">
        <f>WEEKNUM(Таблица3[[#This Row],[Дата заказа]],2)</f>
        <v>11</v>
      </c>
    </row>
    <row r="333" spans="1:16" x14ac:dyDescent="0.35">
      <c r="A333" s="1">
        <v>54</v>
      </c>
      <c r="B333" t="s">
        <v>3249</v>
      </c>
      <c r="C333" t="s">
        <v>3250</v>
      </c>
      <c r="D333" t="s">
        <v>3251</v>
      </c>
      <c r="E333">
        <v>847</v>
      </c>
      <c r="F333" t="s">
        <v>3229</v>
      </c>
      <c r="G333">
        <v>15</v>
      </c>
      <c r="H333">
        <v>12705</v>
      </c>
      <c r="I333">
        <v>0</v>
      </c>
      <c r="J333">
        <v>12705</v>
      </c>
      <c r="K333" s="12">
        <v>43086</v>
      </c>
      <c r="L333">
        <f>YEAR(Таблица3[[#This Row],[Дата заказа]])</f>
        <v>2017</v>
      </c>
      <c r="M333">
        <f>MONTH(Таблица3[[#This Row],[Дата заказа]])</f>
        <v>12</v>
      </c>
      <c r="N333">
        <f>DAY(Таблица3[[#This Row],[Дата заказа]])</f>
        <v>17</v>
      </c>
      <c r="O333" s="14">
        <f>WEEKDAY(Таблица3[[#This Row],[Дата заказа]],2)</f>
        <v>7</v>
      </c>
      <c r="P333" s="14">
        <f>WEEKNUM(Таблица3[[#This Row],[Дата заказа]],2)</f>
        <v>51</v>
      </c>
    </row>
    <row r="334" spans="1:16" x14ac:dyDescent="0.35">
      <c r="A334" s="1">
        <v>33</v>
      </c>
      <c r="B334" t="s">
        <v>3280</v>
      </c>
      <c r="C334" t="s">
        <v>3255</v>
      </c>
      <c r="D334" t="s">
        <v>3260</v>
      </c>
      <c r="E334">
        <v>1994</v>
      </c>
      <c r="F334" t="s">
        <v>3233</v>
      </c>
      <c r="G334">
        <v>12</v>
      </c>
      <c r="H334">
        <v>23928</v>
      </c>
      <c r="I334">
        <v>0.03</v>
      </c>
      <c r="J334">
        <v>23210.16</v>
      </c>
      <c r="K334" s="11">
        <v>43741</v>
      </c>
      <c r="L334">
        <f>YEAR(Таблица3[[#This Row],[Дата заказа]])</f>
        <v>2019</v>
      </c>
      <c r="M334">
        <f>MONTH(Таблица3[[#This Row],[Дата заказа]])</f>
        <v>10</v>
      </c>
      <c r="N334">
        <f>DAY(Таблица3[[#This Row],[Дата заказа]])</f>
        <v>3</v>
      </c>
      <c r="O334" s="14">
        <f>WEEKDAY(Таблица3[[#This Row],[Дата заказа]],2)</f>
        <v>4</v>
      </c>
      <c r="P334" s="14">
        <f>WEEKNUM(Таблица3[[#This Row],[Дата заказа]],2)</f>
        <v>40</v>
      </c>
    </row>
    <row r="335" spans="1:16" x14ac:dyDescent="0.35">
      <c r="A335" s="1">
        <v>37</v>
      </c>
      <c r="B335" t="s">
        <v>3270</v>
      </c>
      <c r="C335" t="s">
        <v>3271</v>
      </c>
      <c r="D335" t="s">
        <v>3272</v>
      </c>
      <c r="E335">
        <v>2211</v>
      </c>
      <c r="F335" t="s">
        <v>3233</v>
      </c>
      <c r="G335">
        <v>25</v>
      </c>
      <c r="H335">
        <v>55275</v>
      </c>
      <c r="I335">
        <v>0.09</v>
      </c>
      <c r="J335">
        <v>50300.25</v>
      </c>
      <c r="K335" s="12">
        <v>42231</v>
      </c>
      <c r="L335">
        <f>YEAR(Таблица3[[#This Row],[Дата заказа]])</f>
        <v>2015</v>
      </c>
      <c r="M335">
        <f>MONTH(Таблица3[[#This Row],[Дата заказа]])</f>
        <v>8</v>
      </c>
      <c r="N335">
        <f>DAY(Таблица3[[#This Row],[Дата заказа]])</f>
        <v>15</v>
      </c>
      <c r="O335" s="14">
        <f>WEEKDAY(Таблица3[[#This Row],[Дата заказа]],2)</f>
        <v>6</v>
      </c>
      <c r="P335" s="14">
        <f>WEEKNUM(Таблица3[[#This Row],[Дата заказа]],2)</f>
        <v>33</v>
      </c>
    </row>
    <row r="336" spans="1:16" x14ac:dyDescent="0.35">
      <c r="A336" s="1">
        <v>10</v>
      </c>
      <c r="B336" t="s">
        <v>3288</v>
      </c>
      <c r="C336" t="s">
        <v>3240</v>
      </c>
      <c r="D336" t="s">
        <v>3289</v>
      </c>
      <c r="E336">
        <v>800</v>
      </c>
      <c r="F336" t="s">
        <v>3229</v>
      </c>
      <c r="G336">
        <v>25</v>
      </c>
      <c r="H336">
        <v>20000</v>
      </c>
      <c r="I336">
        <v>0.03</v>
      </c>
      <c r="J336">
        <v>19400</v>
      </c>
      <c r="K336" s="11">
        <v>43512</v>
      </c>
      <c r="L336">
        <f>YEAR(Таблица3[[#This Row],[Дата заказа]])</f>
        <v>2019</v>
      </c>
      <c r="M336">
        <f>MONTH(Таблица3[[#This Row],[Дата заказа]])</f>
        <v>2</v>
      </c>
      <c r="N336">
        <f>DAY(Таблица3[[#This Row],[Дата заказа]])</f>
        <v>16</v>
      </c>
      <c r="O336" s="14">
        <f>WEEKDAY(Таблица3[[#This Row],[Дата заказа]],2)</f>
        <v>6</v>
      </c>
      <c r="P336" s="14">
        <f>WEEKNUM(Таблица3[[#This Row],[Дата заказа]],2)</f>
        <v>7</v>
      </c>
    </row>
    <row r="337" spans="1:16" x14ac:dyDescent="0.35">
      <c r="A337" s="1">
        <v>48</v>
      </c>
      <c r="B337" t="s">
        <v>3247</v>
      </c>
      <c r="C337" t="s">
        <v>3240</v>
      </c>
      <c r="D337" t="s">
        <v>3248</v>
      </c>
      <c r="E337">
        <v>2199</v>
      </c>
      <c r="F337" t="s">
        <v>3229</v>
      </c>
      <c r="G337">
        <v>55</v>
      </c>
      <c r="H337">
        <v>120945</v>
      </c>
      <c r="I337">
        <v>0.15</v>
      </c>
      <c r="J337">
        <v>102803.25</v>
      </c>
      <c r="K337" s="12">
        <v>43760</v>
      </c>
      <c r="L337">
        <f>YEAR(Таблица3[[#This Row],[Дата заказа]])</f>
        <v>2019</v>
      </c>
      <c r="M337">
        <f>MONTH(Таблица3[[#This Row],[Дата заказа]])</f>
        <v>10</v>
      </c>
      <c r="N337">
        <f>DAY(Таблица3[[#This Row],[Дата заказа]])</f>
        <v>22</v>
      </c>
      <c r="O337" s="14">
        <f>WEEKDAY(Таблица3[[#This Row],[Дата заказа]],2)</f>
        <v>2</v>
      </c>
      <c r="P337" s="14">
        <f>WEEKNUM(Таблица3[[#This Row],[Дата заказа]],2)</f>
        <v>43</v>
      </c>
    </row>
    <row r="338" spans="1:16" x14ac:dyDescent="0.35">
      <c r="A338" s="1">
        <v>35</v>
      </c>
      <c r="B338" t="s">
        <v>3230</v>
      </c>
      <c r="C338" t="s">
        <v>3231</v>
      </c>
      <c r="D338" t="s">
        <v>3232</v>
      </c>
      <c r="E338">
        <v>617</v>
      </c>
      <c r="F338" t="s">
        <v>3233</v>
      </c>
      <c r="G338">
        <v>10</v>
      </c>
      <c r="H338">
        <v>6170</v>
      </c>
      <c r="I338">
        <v>0</v>
      </c>
      <c r="J338">
        <v>6170</v>
      </c>
      <c r="K338" s="11">
        <v>42477</v>
      </c>
      <c r="L338">
        <f>YEAR(Таблица3[[#This Row],[Дата заказа]])</f>
        <v>2016</v>
      </c>
      <c r="M338">
        <f>MONTH(Таблица3[[#This Row],[Дата заказа]])</f>
        <v>4</v>
      </c>
      <c r="N338">
        <f>DAY(Таблица3[[#This Row],[Дата заказа]])</f>
        <v>17</v>
      </c>
      <c r="O338" s="14">
        <f>WEEKDAY(Таблица3[[#This Row],[Дата заказа]],2)</f>
        <v>7</v>
      </c>
      <c r="P338" s="14">
        <f>WEEKNUM(Таблица3[[#This Row],[Дата заказа]],2)</f>
        <v>16</v>
      </c>
    </row>
    <row r="339" spans="1:16" x14ac:dyDescent="0.35">
      <c r="A339" s="1">
        <v>41</v>
      </c>
      <c r="B339" t="s">
        <v>3273</v>
      </c>
      <c r="C339" t="s">
        <v>3271</v>
      </c>
      <c r="D339" t="s">
        <v>3271</v>
      </c>
      <c r="E339">
        <v>699</v>
      </c>
      <c r="F339" t="s">
        <v>3233</v>
      </c>
      <c r="G339">
        <v>10</v>
      </c>
      <c r="H339">
        <v>6990</v>
      </c>
      <c r="I339">
        <v>0</v>
      </c>
      <c r="J339">
        <v>6990</v>
      </c>
      <c r="K339" s="12">
        <v>43247</v>
      </c>
      <c r="L339">
        <f>YEAR(Таблица3[[#This Row],[Дата заказа]])</f>
        <v>2018</v>
      </c>
      <c r="M339">
        <f>MONTH(Таблица3[[#This Row],[Дата заказа]])</f>
        <v>5</v>
      </c>
      <c r="N339">
        <f>DAY(Таблица3[[#This Row],[Дата заказа]])</f>
        <v>27</v>
      </c>
      <c r="O339" s="14">
        <f>WEEKDAY(Таблица3[[#This Row],[Дата заказа]],2)</f>
        <v>7</v>
      </c>
      <c r="P339" s="14">
        <f>WEEKNUM(Таблица3[[#This Row],[Дата заказа]],2)</f>
        <v>21</v>
      </c>
    </row>
    <row r="340" spans="1:16" x14ac:dyDescent="0.35">
      <c r="A340" s="1">
        <v>9</v>
      </c>
      <c r="B340" t="s">
        <v>3273</v>
      </c>
      <c r="C340" t="s">
        <v>3271</v>
      </c>
      <c r="D340" t="s">
        <v>3271</v>
      </c>
      <c r="E340">
        <v>699</v>
      </c>
      <c r="F340" t="s">
        <v>3233</v>
      </c>
      <c r="G340">
        <v>10</v>
      </c>
      <c r="H340">
        <v>6990</v>
      </c>
      <c r="I340">
        <v>0</v>
      </c>
      <c r="J340">
        <v>6990</v>
      </c>
      <c r="K340" s="11">
        <v>43590</v>
      </c>
      <c r="L340">
        <f>YEAR(Таблица3[[#This Row],[Дата заказа]])</f>
        <v>2019</v>
      </c>
      <c r="M340">
        <f>MONTH(Таблица3[[#This Row],[Дата заказа]])</f>
        <v>5</v>
      </c>
      <c r="N340">
        <f>DAY(Таблица3[[#This Row],[Дата заказа]])</f>
        <v>5</v>
      </c>
      <c r="O340" s="14">
        <f>WEEKDAY(Таблица3[[#This Row],[Дата заказа]],2)</f>
        <v>7</v>
      </c>
      <c r="P340" s="14">
        <f>WEEKNUM(Таблица3[[#This Row],[Дата заказа]],2)</f>
        <v>18</v>
      </c>
    </row>
    <row r="341" spans="1:16" x14ac:dyDescent="0.35">
      <c r="A341" s="1">
        <v>43</v>
      </c>
      <c r="B341" t="s">
        <v>3242</v>
      </c>
      <c r="C341" t="s">
        <v>3243</v>
      </c>
      <c r="D341" t="s">
        <v>3244</v>
      </c>
      <c r="E341">
        <v>759</v>
      </c>
      <c r="F341" t="s">
        <v>3233</v>
      </c>
      <c r="G341">
        <v>10</v>
      </c>
      <c r="H341">
        <v>7590</v>
      </c>
      <c r="I341">
        <v>0</v>
      </c>
      <c r="J341">
        <v>7590</v>
      </c>
      <c r="K341" s="12">
        <v>43641</v>
      </c>
      <c r="L341">
        <f>YEAR(Таблица3[[#This Row],[Дата заказа]])</f>
        <v>2019</v>
      </c>
      <c r="M341">
        <f>MONTH(Таблица3[[#This Row],[Дата заказа]])</f>
        <v>6</v>
      </c>
      <c r="N341">
        <f>DAY(Таблица3[[#This Row],[Дата заказа]])</f>
        <v>25</v>
      </c>
      <c r="O341" s="14">
        <f>WEEKDAY(Таблица3[[#This Row],[Дата заказа]],2)</f>
        <v>2</v>
      </c>
      <c r="P341" s="14">
        <f>WEEKNUM(Таблица3[[#This Row],[Дата заказа]],2)</f>
        <v>26</v>
      </c>
    </row>
    <row r="342" spans="1:16" x14ac:dyDescent="0.35">
      <c r="A342" s="1">
        <v>29</v>
      </c>
      <c r="B342" t="s">
        <v>3274</v>
      </c>
      <c r="C342" t="s">
        <v>3275</v>
      </c>
      <c r="D342" t="s">
        <v>3276</v>
      </c>
      <c r="E342">
        <v>843</v>
      </c>
      <c r="F342" t="s">
        <v>3233</v>
      </c>
      <c r="G342">
        <v>10</v>
      </c>
      <c r="H342">
        <v>8430</v>
      </c>
      <c r="I342">
        <v>0</v>
      </c>
      <c r="J342">
        <v>8430</v>
      </c>
      <c r="K342" s="11">
        <v>42218</v>
      </c>
      <c r="L342">
        <f>YEAR(Таблица3[[#This Row],[Дата заказа]])</f>
        <v>2015</v>
      </c>
      <c r="M342">
        <f>MONTH(Таблица3[[#This Row],[Дата заказа]])</f>
        <v>8</v>
      </c>
      <c r="N342">
        <f>DAY(Таблица3[[#This Row],[Дата заказа]])</f>
        <v>2</v>
      </c>
      <c r="O342" s="14">
        <f>WEEKDAY(Таблица3[[#This Row],[Дата заказа]],2)</f>
        <v>7</v>
      </c>
      <c r="P342" s="14">
        <f>WEEKNUM(Таблица3[[#This Row],[Дата заказа]],2)</f>
        <v>31</v>
      </c>
    </row>
    <row r="343" spans="1:16" x14ac:dyDescent="0.35">
      <c r="A343" s="1">
        <v>34</v>
      </c>
      <c r="B343" t="s">
        <v>3247</v>
      </c>
      <c r="C343" t="s">
        <v>3240</v>
      </c>
      <c r="D343" t="s">
        <v>3248</v>
      </c>
      <c r="E343">
        <v>2199</v>
      </c>
      <c r="F343" t="s">
        <v>3229</v>
      </c>
      <c r="G343">
        <v>60</v>
      </c>
      <c r="H343">
        <v>131940</v>
      </c>
      <c r="I343">
        <v>0.15</v>
      </c>
      <c r="J343">
        <v>112149</v>
      </c>
      <c r="K343" s="12">
        <v>43968</v>
      </c>
      <c r="L343">
        <f>YEAR(Таблица3[[#This Row],[Дата заказа]])</f>
        <v>2020</v>
      </c>
      <c r="M343">
        <f>MONTH(Таблица3[[#This Row],[Дата заказа]])</f>
        <v>5</v>
      </c>
      <c r="N343">
        <f>DAY(Таблица3[[#This Row],[Дата заказа]])</f>
        <v>17</v>
      </c>
      <c r="O343" s="14">
        <f>WEEKDAY(Таблица3[[#This Row],[Дата заказа]],2)</f>
        <v>7</v>
      </c>
      <c r="P343" s="14">
        <f>WEEKNUM(Таблица3[[#This Row],[Дата заказа]],2)</f>
        <v>20</v>
      </c>
    </row>
    <row r="344" spans="1:16" x14ac:dyDescent="0.35">
      <c r="A344" s="1">
        <v>28</v>
      </c>
      <c r="B344" t="s">
        <v>3254</v>
      </c>
      <c r="C344" t="s">
        <v>3255</v>
      </c>
      <c r="D344" t="s">
        <v>3256</v>
      </c>
      <c r="E344">
        <v>1994</v>
      </c>
      <c r="F344" t="s">
        <v>3233</v>
      </c>
      <c r="G344">
        <v>40</v>
      </c>
      <c r="H344">
        <v>79760</v>
      </c>
      <c r="I344">
        <v>0.12</v>
      </c>
      <c r="J344">
        <v>70188.800000000003</v>
      </c>
      <c r="K344" s="11">
        <v>42718</v>
      </c>
      <c r="L344">
        <f>YEAR(Таблица3[[#This Row],[Дата заказа]])</f>
        <v>2016</v>
      </c>
      <c r="M344">
        <f>MONTH(Таблица3[[#This Row],[Дата заказа]])</f>
        <v>12</v>
      </c>
      <c r="N344">
        <f>DAY(Таблица3[[#This Row],[Дата заказа]])</f>
        <v>14</v>
      </c>
      <c r="O344" s="14">
        <f>WEEKDAY(Таблица3[[#This Row],[Дата заказа]],2)</f>
        <v>3</v>
      </c>
      <c r="P344" s="14">
        <f>WEEKNUM(Таблица3[[#This Row],[Дата заказа]],2)</f>
        <v>51</v>
      </c>
    </row>
    <row r="345" spans="1:16" x14ac:dyDescent="0.35">
      <c r="A345" s="1">
        <v>7</v>
      </c>
      <c r="B345" t="s">
        <v>3268</v>
      </c>
      <c r="C345" t="s">
        <v>3240</v>
      </c>
      <c r="D345" t="s">
        <v>3269</v>
      </c>
      <c r="E345">
        <v>1923</v>
      </c>
      <c r="F345" t="s">
        <v>3229</v>
      </c>
      <c r="G345">
        <v>25</v>
      </c>
      <c r="H345">
        <v>48075</v>
      </c>
      <c r="I345">
        <v>0.06</v>
      </c>
      <c r="J345">
        <v>45190.5</v>
      </c>
      <c r="K345" s="12">
        <v>44010</v>
      </c>
      <c r="L345">
        <f>YEAR(Таблица3[[#This Row],[Дата заказа]])</f>
        <v>2020</v>
      </c>
      <c r="M345">
        <f>MONTH(Таблица3[[#This Row],[Дата заказа]])</f>
        <v>6</v>
      </c>
      <c r="N345">
        <f>DAY(Таблица3[[#This Row],[Дата заказа]])</f>
        <v>28</v>
      </c>
      <c r="O345" s="14">
        <f>WEEKDAY(Таблица3[[#This Row],[Дата заказа]],2)</f>
        <v>7</v>
      </c>
      <c r="P345" s="14">
        <f>WEEKNUM(Таблица3[[#This Row],[Дата заказа]],2)</f>
        <v>26</v>
      </c>
    </row>
    <row r="346" spans="1:16" x14ac:dyDescent="0.35">
      <c r="A346" s="1">
        <v>28</v>
      </c>
      <c r="B346" t="s">
        <v>3254</v>
      </c>
      <c r="C346" t="s">
        <v>3255</v>
      </c>
      <c r="D346" t="s">
        <v>3256</v>
      </c>
      <c r="E346">
        <v>1994</v>
      </c>
      <c r="F346" t="s">
        <v>3233</v>
      </c>
      <c r="G346">
        <v>40</v>
      </c>
      <c r="H346">
        <v>79760</v>
      </c>
      <c r="I346">
        <v>0.12</v>
      </c>
      <c r="J346">
        <v>70188.800000000003</v>
      </c>
      <c r="K346" s="11">
        <v>43062</v>
      </c>
      <c r="L346">
        <f>YEAR(Таблица3[[#This Row],[Дата заказа]])</f>
        <v>2017</v>
      </c>
      <c r="M346">
        <f>MONTH(Таблица3[[#This Row],[Дата заказа]])</f>
        <v>11</v>
      </c>
      <c r="N346">
        <f>DAY(Таблица3[[#This Row],[Дата заказа]])</f>
        <v>23</v>
      </c>
      <c r="O346" s="14">
        <f>WEEKDAY(Таблица3[[#This Row],[Дата заказа]],2)</f>
        <v>4</v>
      </c>
      <c r="P346" s="14">
        <f>WEEKNUM(Таблица3[[#This Row],[Дата заказа]],2)</f>
        <v>48</v>
      </c>
    </row>
    <row r="347" spans="1:16" x14ac:dyDescent="0.35">
      <c r="A347" s="1">
        <v>26</v>
      </c>
      <c r="B347" t="s">
        <v>3283</v>
      </c>
      <c r="C347" t="s">
        <v>3231</v>
      </c>
      <c r="D347" t="s">
        <v>3232</v>
      </c>
      <c r="E347">
        <v>2197</v>
      </c>
      <c r="F347" t="s">
        <v>3229</v>
      </c>
      <c r="G347">
        <v>40</v>
      </c>
      <c r="H347">
        <v>87880</v>
      </c>
      <c r="I347">
        <v>0.12</v>
      </c>
      <c r="J347">
        <v>77334.399999999994</v>
      </c>
      <c r="K347" s="12">
        <v>43262</v>
      </c>
      <c r="L347">
        <f>YEAR(Таблица3[[#This Row],[Дата заказа]])</f>
        <v>2018</v>
      </c>
      <c r="M347">
        <f>MONTH(Таблица3[[#This Row],[Дата заказа]])</f>
        <v>6</v>
      </c>
      <c r="N347">
        <f>DAY(Таблица3[[#This Row],[Дата заказа]])</f>
        <v>11</v>
      </c>
      <c r="O347" s="14">
        <f>WEEKDAY(Таблица3[[#This Row],[Дата заказа]],2)</f>
        <v>1</v>
      </c>
      <c r="P347" s="14">
        <f>WEEKNUM(Таблица3[[#This Row],[Дата заказа]],2)</f>
        <v>24</v>
      </c>
    </row>
    <row r="348" spans="1:16" x14ac:dyDescent="0.35">
      <c r="A348" s="1">
        <v>16</v>
      </c>
      <c r="B348" t="s">
        <v>3299</v>
      </c>
      <c r="C348" t="s">
        <v>3275</v>
      </c>
      <c r="D348" t="s">
        <v>3300</v>
      </c>
      <c r="E348">
        <v>843</v>
      </c>
      <c r="F348" t="s">
        <v>3233</v>
      </c>
      <c r="G348">
        <v>5</v>
      </c>
      <c r="H348">
        <v>4215</v>
      </c>
      <c r="I348">
        <v>0</v>
      </c>
      <c r="J348">
        <v>4215</v>
      </c>
      <c r="K348" s="11">
        <v>42958</v>
      </c>
      <c r="L348">
        <f>YEAR(Таблица3[[#This Row],[Дата заказа]])</f>
        <v>2017</v>
      </c>
      <c r="M348">
        <f>MONTH(Таблица3[[#This Row],[Дата заказа]])</f>
        <v>8</v>
      </c>
      <c r="N348">
        <f>DAY(Таблица3[[#This Row],[Дата заказа]])</f>
        <v>11</v>
      </c>
      <c r="O348" s="14">
        <f>WEEKDAY(Таблица3[[#This Row],[Дата заказа]],2)</f>
        <v>5</v>
      </c>
      <c r="P348" s="14">
        <f>WEEKNUM(Таблица3[[#This Row],[Дата заказа]],2)</f>
        <v>33</v>
      </c>
    </row>
    <row r="349" spans="1:16" x14ac:dyDescent="0.35">
      <c r="A349" s="1">
        <v>7</v>
      </c>
      <c r="B349" t="s">
        <v>3268</v>
      </c>
      <c r="C349" t="s">
        <v>3240</v>
      </c>
      <c r="D349" t="s">
        <v>3269</v>
      </c>
      <c r="E349">
        <v>1923</v>
      </c>
      <c r="F349" t="s">
        <v>3229</v>
      </c>
      <c r="G349">
        <v>25</v>
      </c>
      <c r="H349">
        <v>48075</v>
      </c>
      <c r="I349">
        <v>0.06</v>
      </c>
      <c r="J349">
        <v>45190.5</v>
      </c>
      <c r="K349" s="12">
        <v>43746</v>
      </c>
      <c r="L349">
        <f>YEAR(Таблица3[[#This Row],[Дата заказа]])</f>
        <v>2019</v>
      </c>
      <c r="M349">
        <f>MONTH(Таблица3[[#This Row],[Дата заказа]])</f>
        <v>10</v>
      </c>
      <c r="N349">
        <f>DAY(Таблица3[[#This Row],[Дата заказа]])</f>
        <v>8</v>
      </c>
      <c r="O349" s="14">
        <f>WEEKDAY(Таблица3[[#This Row],[Дата заказа]],2)</f>
        <v>2</v>
      </c>
      <c r="P349" s="14">
        <f>WEEKNUM(Таблица3[[#This Row],[Дата заказа]],2)</f>
        <v>41</v>
      </c>
    </row>
    <row r="350" spans="1:16" x14ac:dyDescent="0.35">
      <c r="A350" s="1">
        <v>21</v>
      </c>
      <c r="B350" t="s">
        <v>3262</v>
      </c>
      <c r="C350" t="s">
        <v>3231</v>
      </c>
      <c r="D350" t="s">
        <v>3263</v>
      </c>
      <c r="E350">
        <v>887</v>
      </c>
      <c r="F350" t="s">
        <v>3233</v>
      </c>
      <c r="G350">
        <v>15</v>
      </c>
      <c r="H350">
        <v>13305</v>
      </c>
      <c r="I350">
        <v>0</v>
      </c>
      <c r="J350">
        <v>13305</v>
      </c>
      <c r="K350" s="11">
        <v>42134</v>
      </c>
      <c r="L350">
        <f>YEAR(Таблица3[[#This Row],[Дата заказа]])</f>
        <v>2015</v>
      </c>
      <c r="M350">
        <f>MONTH(Таблица3[[#This Row],[Дата заказа]])</f>
        <v>5</v>
      </c>
      <c r="N350">
        <f>DAY(Таблица3[[#This Row],[Дата заказа]])</f>
        <v>10</v>
      </c>
      <c r="O350" s="14">
        <f>WEEKDAY(Таблица3[[#This Row],[Дата заказа]],2)</f>
        <v>7</v>
      </c>
      <c r="P350" s="14">
        <f>WEEKNUM(Таблица3[[#This Row],[Дата заказа]],2)</f>
        <v>19</v>
      </c>
    </row>
    <row r="351" spans="1:16" x14ac:dyDescent="0.35">
      <c r="A351" s="1">
        <v>7</v>
      </c>
      <c r="B351" t="s">
        <v>3268</v>
      </c>
      <c r="C351" t="s">
        <v>3240</v>
      </c>
      <c r="D351" t="s">
        <v>3269</v>
      </c>
      <c r="E351">
        <v>1923</v>
      </c>
      <c r="F351" t="s">
        <v>3229</v>
      </c>
      <c r="G351">
        <v>25</v>
      </c>
      <c r="H351">
        <v>48075</v>
      </c>
      <c r="I351">
        <v>0.06</v>
      </c>
      <c r="J351">
        <v>45190.5</v>
      </c>
      <c r="K351" s="12">
        <v>44184</v>
      </c>
      <c r="L351">
        <f>YEAR(Таблица3[[#This Row],[Дата заказа]])</f>
        <v>2020</v>
      </c>
      <c r="M351">
        <f>MONTH(Таблица3[[#This Row],[Дата заказа]])</f>
        <v>12</v>
      </c>
      <c r="N351">
        <f>DAY(Таблица3[[#This Row],[Дата заказа]])</f>
        <v>19</v>
      </c>
      <c r="O351" s="14">
        <f>WEEKDAY(Таблица3[[#This Row],[Дата заказа]],2)</f>
        <v>6</v>
      </c>
      <c r="P351" s="14">
        <f>WEEKNUM(Таблица3[[#This Row],[Дата заказа]],2)</f>
        <v>51</v>
      </c>
    </row>
    <row r="352" spans="1:16" x14ac:dyDescent="0.35">
      <c r="A352" s="1">
        <v>31</v>
      </c>
      <c r="B352" t="s">
        <v>3290</v>
      </c>
      <c r="C352" t="s">
        <v>3231</v>
      </c>
      <c r="D352" t="s">
        <v>3291</v>
      </c>
      <c r="E352">
        <v>1228</v>
      </c>
      <c r="F352" t="s">
        <v>3229</v>
      </c>
      <c r="G352">
        <v>45</v>
      </c>
      <c r="H352">
        <v>55260</v>
      </c>
      <c r="I352">
        <v>0.09</v>
      </c>
      <c r="J352">
        <v>50286.6</v>
      </c>
      <c r="K352" s="11">
        <v>43743</v>
      </c>
      <c r="L352">
        <f>YEAR(Таблица3[[#This Row],[Дата заказа]])</f>
        <v>2019</v>
      </c>
      <c r="M352">
        <f>MONTH(Таблица3[[#This Row],[Дата заказа]])</f>
        <v>10</v>
      </c>
      <c r="N352">
        <f>DAY(Таблица3[[#This Row],[Дата заказа]])</f>
        <v>5</v>
      </c>
      <c r="O352" s="14">
        <f>WEEKDAY(Таблица3[[#This Row],[Дата заказа]],2)</f>
        <v>6</v>
      </c>
      <c r="P352" s="14">
        <f>WEEKNUM(Таблица3[[#This Row],[Дата заказа]],2)</f>
        <v>40</v>
      </c>
    </row>
    <row r="353" spans="1:16" x14ac:dyDescent="0.35">
      <c r="A353" s="1">
        <v>56</v>
      </c>
      <c r="B353" t="s">
        <v>3288</v>
      </c>
      <c r="C353" t="s">
        <v>3240</v>
      </c>
      <c r="D353" t="s">
        <v>3289</v>
      </c>
      <c r="E353">
        <v>800</v>
      </c>
      <c r="F353" t="s">
        <v>3229</v>
      </c>
      <c r="G353">
        <v>40</v>
      </c>
      <c r="H353">
        <v>32000</v>
      </c>
      <c r="I353">
        <v>0.03</v>
      </c>
      <c r="J353">
        <v>31040</v>
      </c>
      <c r="K353" s="12">
        <v>43869</v>
      </c>
      <c r="L353">
        <f>YEAR(Таблица3[[#This Row],[Дата заказа]])</f>
        <v>2020</v>
      </c>
      <c r="M353">
        <f>MONTH(Таблица3[[#This Row],[Дата заказа]])</f>
        <v>2</v>
      </c>
      <c r="N353">
        <f>DAY(Таблица3[[#This Row],[Дата заказа]])</f>
        <v>8</v>
      </c>
      <c r="O353" s="14">
        <f>WEEKDAY(Таблица3[[#This Row],[Дата заказа]],2)</f>
        <v>6</v>
      </c>
      <c r="P353" s="14">
        <f>WEEKNUM(Таблица3[[#This Row],[Дата заказа]],2)</f>
        <v>6</v>
      </c>
    </row>
    <row r="354" spans="1:16" x14ac:dyDescent="0.35">
      <c r="A354" s="1">
        <v>56</v>
      </c>
      <c r="B354" t="s">
        <v>3288</v>
      </c>
      <c r="C354" t="s">
        <v>3240</v>
      </c>
      <c r="D354" t="s">
        <v>3289</v>
      </c>
      <c r="E354">
        <v>800</v>
      </c>
      <c r="F354" t="s">
        <v>3229</v>
      </c>
      <c r="G354">
        <v>40</v>
      </c>
      <c r="H354">
        <v>32000</v>
      </c>
      <c r="I354">
        <v>0.03</v>
      </c>
      <c r="J354">
        <v>31040</v>
      </c>
      <c r="K354" s="11">
        <v>43406</v>
      </c>
      <c r="L354">
        <f>YEAR(Таблица3[[#This Row],[Дата заказа]])</f>
        <v>2018</v>
      </c>
      <c r="M354">
        <f>MONTH(Таблица3[[#This Row],[Дата заказа]])</f>
        <v>11</v>
      </c>
      <c r="N354">
        <f>DAY(Таблица3[[#This Row],[Дата заказа]])</f>
        <v>2</v>
      </c>
      <c r="O354" s="14">
        <f>WEEKDAY(Таблица3[[#This Row],[Дата заказа]],2)</f>
        <v>5</v>
      </c>
      <c r="P354" s="14">
        <f>WEEKNUM(Таблица3[[#This Row],[Дата заказа]],2)</f>
        <v>44</v>
      </c>
    </row>
    <row r="355" spans="1:16" x14ac:dyDescent="0.35">
      <c r="A355" s="1">
        <v>39</v>
      </c>
      <c r="B355" t="s">
        <v>3268</v>
      </c>
      <c r="C355" t="s">
        <v>3240</v>
      </c>
      <c r="D355" t="s">
        <v>3269</v>
      </c>
      <c r="E355">
        <v>1923</v>
      </c>
      <c r="F355" t="s">
        <v>3229</v>
      </c>
      <c r="G355">
        <v>25</v>
      </c>
      <c r="H355">
        <v>48075</v>
      </c>
      <c r="I355">
        <v>0.06</v>
      </c>
      <c r="J355">
        <v>45190.5</v>
      </c>
      <c r="K355" s="12">
        <v>43944</v>
      </c>
      <c r="L355">
        <f>YEAR(Таблица3[[#This Row],[Дата заказа]])</f>
        <v>2020</v>
      </c>
      <c r="M355">
        <f>MONTH(Таблица3[[#This Row],[Дата заказа]])</f>
        <v>4</v>
      </c>
      <c r="N355">
        <f>DAY(Таблица3[[#This Row],[Дата заказа]])</f>
        <v>23</v>
      </c>
      <c r="O355" s="14">
        <f>WEEKDAY(Таблица3[[#This Row],[Дата заказа]],2)</f>
        <v>4</v>
      </c>
      <c r="P355" s="14">
        <f>WEEKNUM(Таблица3[[#This Row],[Дата заказа]],2)</f>
        <v>17</v>
      </c>
    </row>
    <row r="356" spans="1:16" x14ac:dyDescent="0.35">
      <c r="A356" s="1">
        <v>20</v>
      </c>
      <c r="B356" t="s">
        <v>3281</v>
      </c>
      <c r="C356" t="s">
        <v>3235</v>
      </c>
      <c r="D356" t="s">
        <v>3282</v>
      </c>
      <c r="E356">
        <v>2198</v>
      </c>
      <c r="F356" t="s">
        <v>3233</v>
      </c>
      <c r="G356">
        <v>35</v>
      </c>
      <c r="H356">
        <v>76930</v>
      </c>
      <c r="I356">
        <v>0.12</v>
      </c>
      <c r="J356">
        <v>67698.399999999994</v>
      </c>
      <c r="K356" s="11">
        <v>42589</v>
      </c>
      <c r="L356">
        <f>YEAR(Таблица3[[#This Row],[Дата заказа]])</f>
        <v>2016</v>
      </c>
      <c r="M356">
        <f>MONTH(Таблица3[[#This Row],[Дата заказа]])</f>
        <v>8</v>
      </c>
      <c r="N356">
        <f>DAY(Таблица3[[#This Row],[Дата заказа]])</f>
        <v>7</v>
      </c>
      <c r="O356" s="14">
        <f>WEEKDAY(Таблица3[[#This Row],[Дата заказа]],2)</f>
        <v>7</v>
      </c>
      <c r="P356" s="14">
        <f>WEEKNUM(Таблица3[[#This Row],[Дата заказа]],2)</f>
        <v>32</v>
      </c>
    </row>
    <row r="357" spans="1:16" x14ac:dyDescent="0.35">
      <c r="A357" s="1">
        <v>20</v>
      </c>
      <c r="B357" t="s">
        <v>3281</v>
      </c>
      <c r="C357" t="s">
        <v>3235</v>
      </c>
      <c r="D357" t="s">
        <v>3282</v>
      </c>
      <c r="E357">
        <v>2198</v>
      </c>
      <c r="F357" t="s">
        <v>3233</v>
      </c>
      <c r="G357">
        <v>35</v>
      </c>
      <c r="H357">
        <v>76930</v>
      </c>
      <c r="I357">
        <v>0.12</v>
      </c>
      <c r="J357">
        <v>67698.399999999994</v>
      </c>
      <c r="K357" s="12">
        <v>43355</v>
      </c>
      <c r="L357">
        <f>YEAR(Таблица3[[#This Row],[Дата заказа]])</f>
        <v>2018</v>
      </c>
      <c r="M357">
        <f>MONTH(Таблица3[[#This Row],[Дата заказа]])</f>
        <v>9</v>
      </c>
      <c r="N357">
        <f>DAY(Таблица3[[#This Row],[Дата заказа]])</f>
        <v>12</v>
      </c>
      <c r="O357" s="14">
        <f>WEEKDAY(Таблица3[[#This Row],[Дата заказа]],2)</f>
        <v>3</v>
      </c>
      <c r="P357" s="14">
        <f>WEEKNUM(Таблица3[[#This Row],[Дата заказа]],2)</f>
        <v>37</v>
      </c>
    </row>
    <row r="358" spans="1:16" x14ac:dyDescent="0.35">
      <c r="A358" s="1">
        <v>33</v>
      </c>
      <c r="B358" t="s">
        <v>3280</v>
      </c>
      <c r="C358" t="s">
        <v>3255</v>
      </c>
      <c r="D358" t="s">
        <v>3260</v>
      </c>
      <c r="E358">
        <v>1994</v>
      </c>
      <c r="F358" t="s">
        <v>3233</v>
      </c>
      <c r="G358">
        <v>12</v>
      </c>
      <c r="H358">
        <v>23928</v>
      </c>
      <c r="I358">
        <v>0.03</v>
      </c>
      <c r="J358">
        <v>23210.16</v>
      </c>
      <c r="K358" s="11">
        <v>42067</v>
      </c>
      <c r="L358">
        <f>YEAR(Таблица3[[#This Row],[Дата заказа]])</f>
        <v>2015</v>
      </c>
      <c r="M358">
        <f>MONTH(Таблица3[[#This Row],[Дата заказа]])</f>
        <v>3</v>
      </c>
      <c r="N358">
        <f>DAY(Таблица3[[#This Row],[Дата заказа]])</f>
        <v>4</v>
      </c>
      <c r="O358" s="14">
        <f>WEEKDAY(Таблица3[[#This Row],[Дата заказа]],2)</f>
        <v>3</v>
      </c>
      <c r="P358" s="14">
        <f>WEEKNUM(Таблица3[[#This Row],[Дата заказа]],2)</f>
        <v>10</v>
      </c>
    </row>
    <row r="359" spans="1:16" x14ac:dyDescent="0.35">
      <c r="A359" s="1">
        <v>45</v>
      </c>
      <c r="B359" t="s">
        <v>3287</v>
      </c>
      <c r="C359" t="s">
        <v>3243</v>
      </c>
      <c r="D359" t="s">
        <v>3244</v>
      </c>
      <c r="E359">
        <v>759</v>
      </c>
      <c r="F359" t="s">
        <v>3233</v>
      </c>
      <c r="G359">
        <v>14</v>
      </c>
      <c r="H359">
        <v>10626</v>
      </c>
      <c r="I359">
        <v>0</v>
      </c>
      <c r="J359">
        <v>10626</v>
      </c>
      <c r="K359" s="12">
        <v>42393</v>
      </c>
      <c r="L359">
        <f>YEAR(Таблица3[[#This Row],[Дата заказа]])</f>
        <v>2016</v>
      </c>
      <c r="M359">
        <f>MONTH(Таблица3[[#This Row],[Дата заказа]])</f>
        <v>1</v>
      </c>
      <c r="N359">
        <f>DAY(Таблица3[[#This Row],[Дата заказа]])</f>
        <v>24</v>
      </c>
      <c r="O359" s="14">
        <f>WEEKDAY(Таблица3[[#This Row],[Дата заказа]],2)</f>
        <v>7</v>
      </c>
      <c r="P359" s="14">
        <f>WEEKNUM(Таблица3[[#This Row],[Дата заказа]],2)</f>
        <v>4</v>
      </c>
    </row>
    <row r="360" spans="1:16" x14ac:dyDescent="0.35">
      <c r="A360" s="1">
        <v>21</v>
      </c>
      <c r="B360" t="s">
        <v>3262</v>
      </c>
      <c r="C360" t="s">
        <v>3231</v>
      </c>
      <c r="D360" t="s">
        <v>3263</v>
      </c>
      <c r="E360">
        <v>887</v>
      </c>
      <c r="F360" t="s">
        <v>3233</v>
      </c>
      <c r="G360">
        <v>15</v>
      </c>
      <c r="H360">
        <v>13305</v>
      </c>
      <c r="I360">
        <v>0</v>
      </c>
      <c r="J360">
        <v>13305</v>
      </c>
      <c r="K360" s="11">
        <v>42883</v>
      </c>
      <c r="L360">
        <f>YEAR(Таблица3[[#This Row],[Дата заказа]])</f>
        <v>2017</v>
      </c>
      <c r="M360">
        <f>MONTH(Таблица3[[#This Row],[Дата заказа]])</f>
        <v>5</v>
      </c>
      <c r="N360">
        <f>DAY(Таблица3[[#This Row],[Дата заказа]])</f>
        <v>28</v>
      </c>
      <c r="O360" s="14">
        <f>WEEKDAY(Таблица3[[#This Row],[Дата заказа]],2)</f>
        <v>7</v>
      </c>
      <c r="P360" s="14">
        <f>WEEKNUM(Таблица3[[#This Row],[Дата заказа]],2)</f>
        <v>22</v>
      </c>
    </row>
    <row r="361" spans="1:16" x14ac:dyDescent="0.35">
      <c r="A361" s="1">
        <v>47</v>
      </c>
      <c r="B361" t="s">
        <v>3280</v>
      </c>
      <c r="C361" t="s">
        <v>3255</v>
      </c>
      <c r="D361" t="s">
        <v>3260</v>
      </c>
      <c r="E361">
        <v>1994</v>
      </c>
      <c r="F361" t="s">
        <v>3233</v>
      </c>
      <c r="G361">
        <v>12</v>
      </c>
      <c r="H361">
        <v>23928</v>
      </c>
      <c r="I361">
        <v>0.03</v>
      </c>
      <c r="J361">
        <v>23210.16</v>
      </c>
      <c r="K361" s="12">
        <v>43790</v>
      </c>
      <c r="L361">
        <f>YEAR(Таблица3[[#This Row],[Дата заказа]])</f>
        <v>2019</v>
      </c>
      <c r="M361">
        <f>MONTH(Таблица3[[#This Row],[Дата заказа]])</f>
        <v>11</v>
      </c>
      <c r="N361">
        <f>DAY(Таблица3[[#This Row],[Дата заказа]])</f>
        <v>21</v>
      </c>
      <c r="O361" s="14">
        <f>WEEKDAY(Таблица3[[#This Row],[Дата заказа]],2)</f>
        <v>4</v>
      </c>
      <c r="P361" s="14">
        <f>WEEKNUM(Таблица3[[#This Row],[Дата заказа]],2)</f>
        <v>47</v>
      </c>
    </row>
    <row r="362" spans="1:16" x14ac:dyDescent="0.35">
      <c r="A362" s="1">
        <v>14</v>
      </c>
      <c r="B362" t="s">
        <v>3279</v>
      </c>
      <c r="C362" t="s">
        <v>3227</v>
      </c>
      <c r="D362" t="s">
        <v>3227</v>
      </c>
      <c r="E362">
        <v>770</v>
      </c>
      <c r="F362" t="s">
        <v>3229</v>
      </c>
      <c r="G362">
        <v>20</v>
      </c>
      <c r="H362">
        <v>15400</v>
      </c>
      <c r="I362">
        <v>0.03</v>
      </c>
      <c r="J362">
        <v>14938</v>
      </c>
      <c r="K362" s="11">
        <v>42208</v>
      </c>
      <c r="L362">
        <f>YEAR(Таблица3[[#This Row],[Дата заказа]])</f>
        <v>2015</v>
      </c>
      <c r="M362">
        <f>MONTH(Таблица3[[#This Row],[Дата заказа]])</f>
        <v>7</v>
      </c>
      <c r="N362">
        <f>DAY(Таблица3[[#This Row],[Дата заказа]])</f>
        <v>23</v>
      </c>
      <c r="O362" s="14">
        <f>WEEKDAY(Таблица3[[#This Row],[Дата заказа]],2)</f>
        <v>4</v>
      </c>
      <c r="P362" s="14">
        <f>WEEKNUM(Таблица3[[#This Row],[Дата заказа]],2)</f>
        <v>30</v>
      </c>
    </row>
    <row r="363" spans="1:16" x14ac:dyDescent="0.35">
      <c r="A363" s="1">
        <v>9</v>
      </c>
      <c r="B363" t="s">
        <v>3273</v>
      </c>
      <c r="C363" t="s">
        <v>3271</v>
      </c>
      <c r="D363" t="s">
        <v>3271</v>
      </c>
      <c r="E363">
        <v>699</v>
      </c>
      <c r="F363" t="s">
        <v>3233</v>
      </c>
      <c r="G363">
        <v>10</v>
      </c>
      <c r="H363">
        <v>6990</v>
      </c>
      <c r="I363">
        <v>0</v>
      </c>
      <c r="J363">
        <v>6990</v>
      </c>
      <c r="K363" s="12">
        <v>42442</v>
      </c>
      <c r="L363">
        <f>YEAR(Таблица3[[#This Row],[Дата заказа]])</f>
        <v>2016</v>
      </c>
      <c r="M363">
        <f>MONTH(Таблица3[[#This Row],[Дата заказа]])</f>
        <v>3</v>
      </c>
      <c r="N363">
        <f>DAY(Таблица3[[#This Row],[Дата заказа]])</f>
        <v>13</v>
      </c>
      <c r="O363" s="14">
        <f>WEEKDAY(Таблица3[[#This Row],[Дата заказа]],2)</f>
        <v>7</v>
      </c>
      <c r="P363" s="14">
        <f>WEEKNUM(Таблица3[[#This Row],[Дата заказа]],2)</f>
        <v>11</v>
      </c>
    </row>
    <row r="364" spans="1:16" x14ac:dyDescent="0.35">
      <c r="A364" s="1">
        <v>35</v>
      </c>
      <c r="B364" t="s">
        <v>3230</v>
      </c>
      <c r="C364" t="s">
        <v>3231</v>
      </c>
      <c r="D364" t="s">
        <v>3232</v>
      </c>
      <c r="E364">
        <v>617</v>
      </c>
      <c r="F364" t="s">
        <v>3233</v>
      </c>
      <c r="G364">
        <v>10</v>
      </c>
      <c r="H364">
        <v>6170</v>
      </c>
      <c r="I364">
        <v>0</v>
      </c>
      <c r="J364">
        <v>6170</v>
      </c>
      <c r="K364" s="11">
        <v>42087</v>
      </c>
      <c r="L364">
        <f>YEAR(Таблица3[[#This Row],[Дата заказа]])</f>
        <v>2015</v>
      </c>
      <c r="M364">
        <f>MONTH(Таблица3[[#This Row],[Дата заказа]])</f>
        <v>3</v>
      </c>
      <c r="N364">
        <f>DAY(Таблица3[[#This Row],[Дата заказа]])</f>
        <v>24</v>
      </c>
      <c r="O364" s="14">
        <f>WEEKDAY(Таблица3[[#This Row],[Дата заказа]],2)</f>
        <v>2</v>
      </c>
      <c r="P364" s="14">
        <f>WEEKNUM(Таблица3[[#This Row],[Дата заказа]],2)</f>
        <v>13</v>
      </c>
    </row>
    <row r="365" spans="1:16" x14ac:dyDescent="0.35">
      <c r="A365" s="1">
        <v>38</v>
      </c>
      <c r="B365" t="s">
        <v>3277</v>
      </c>
      <c r="C365" t="s">
        <v>3243</v>
      </c>
      <c r="D365" t="s">
        <v>3278</v>
      </c>
      <c r="E365">
        <v>1182</v>
      </c>
      <c r="F365" t="s">
        <v>3229</v>
      </c>
      <c r="G365">
        <v>17</v>
      </c>
      <c r="H365">
        <v>20094</v>
      </c>
      <c r="I365">
        <v>0.03</v>
      </c>
      <c r="J365">
        <v>19491.18</v>
      </c>
      <c r="K365" s="12">
        <v>43775</v>
      </c>
      <c r="L365">
        <f>YEAR(Таблица3[[#This Row],[Дата заказа]])</f>
        <v>2019</v>
      </c>
      <c r="M365">
        <f>MONTH(Таблица3[[#This Row],[Дата заказа]])</f>
        <v>11</v>
      </c>
      <c r="N365">
        <f>DAY(Таблица3[[#This Row],[Дата заказа]])</f>
        <v>6</v>
      </c>
      <c r="O365" s="14">
        <f>WEEKDAY(Таблица3[[#This Row],[Дата заказа]],2)</f>
        <v>3</v>
      </c>
      <c r="P365" s="14">
        <f>WEEKNUM(Таблица3[[#This Row],[Дата заказа]],2)</f>
        <v>45</v>
      </c>
    </row>
    <row r="366" spans="1:16" x14ac:dyDescent="0.35">
      <c r="A366" s="1">
        <v>54</v>
      </c>
      <c r="B366" t="s">
        <v>3249</v>
      </c>
      <c r="C366" t="s">
        <v>3250</v>
      </c>
      <c r="D366" t="s">
        <v>3251</v>
      </c>
      <c r="E366">
        <v>847</v>
      </c>
      <c r="F366" t="s">
        <v>3229</v>
      </c>
      <c r="G366">
        <v>15</v>
      </c>
      <c r="H366">
        <v>12705</v>
      </c>
      <c r="I366">
        <v>0</v>
      </c>
      <c r="J366">
        <v>12705</v>
      </c>
      <c r="K366" s="11">
        <v>42212</v>
      </c>
      <c r="L366">
        <f>YEAR(Таблица3[[#This Row],[Дата заказа]])</f>
        <v>2015</v>
      </c>
      <c r="M366">
        <f>MONTH(Таблица3[[#This Row],[Дата заказа]])</f>
        <v>7</v>
      </c>
      <c r="N366">
        <f>DAY(Таблица3[[#This Row],[Дата заказа]])</f>
        <v>27</v>
      </c>
      <c r="O366" s="14">
        <f>WEEKDAY(Таблица3[[#This Row],[Дата заказа]],2)</f>
        <v>1</v>
      </c>
      <c r="P366" s="14">
        <f>WEEKNUM(Таблица3[[#This Row],[Дата заказа]],2)</f>
        <v>31</v>
      </c>
    </row>
    <row r="367" spans="1:16" x14ac:dyDescent="0.35">
      <c r="A367" s="1">
        <v>55</v>
      </c>
      <c r="B367" t="s">
        <v>3273</v>
      </c>
      <c r="C367" t="s">
        <v>3271</v>
      </c>
      <c r="D367" t="s">
        <v>3271</v>
      </c>
      <c r="E367">
        <v>699</v>
      </c>
      <c r="F367" t="s">
        <v>3233</v>
      </c>
      <c r="G367">
        <v>10</v>
      </c>
      <c r="H367">
        <v>6990</v>
      </c>
      <c r="I367">
        <v>0</v>
      </c>
      <c r="J367">
        <v>6990</v>
      </c>
      <c r="K367" s="12">
        <v>42442</v>
      </c>
      <c r="L367">
        <f>YEAR(Таблица3[[#This Row],[Дата заказа]])</f>
        <v>2016</v>
      </c>
      <c r="M367">
        <f>MONTH(Таблица3[[#This Row],[Дата заказа]])</f>
        <v>3</v>
      </c>
      <c r="N367">
        <f>DAY(Таблица3[[#This Row],[Дата заказа]])</f>
        <v>13</v>
      </c>
      <c r="O367" s="14">
        <f>WEEKDAY(Таблица3[[#This Row],[Дата заказа]],2)</f>
        <v>7</v>
      </c>
      <c r="P367" s="14">
        <f>WEEKNUM(Таблица3[[#This Row],[Дата заказа]],2)</f>
        <v>11</v>
      </c>
    </row>
    <row r="368" spans="1:16" x14ac:dyDescent="0.35">
      <c r="A368" s="1">
        <v>1</v>
      </c>
      <c r="B368" t="s">
        <v>3239</v>
      </c>
      <c r="C368" t="s">
        <v>3240</v>
      </c>
      <c r="D368" t="s">
        <v>3241</v>
      </c>
      <c r="E368">
        <v>876</v>
      </c>
      <c r="F368" t="s">
        <v>3233</v>
      </c>
      <c r="G368">
        <v>20</v>
      </c>
      <c r="H368">
        <v>17520</v>
      </c>
      <c r="I368">
        <v>0.03</v>
      </c>
      <c r="J368">
        <v>16994.400000000001</v>
      </c>
      <c r="K368" s="11">
        <v>43383</v>
      </c>
      <c r="L368">
        <f>YEAR(Таблица3[[#This Row],[Дата заказа]])</f>
        <v>2018</v>
      </c>
      <c r="M368">
        <f>MONTH(Таблица3[[#This Row],[Дата заказа]])</f>
        <v>10</v>
      </c>
      <c r="N368">
        <f>DAY(Таблица3[[#This Row],[Дата заказа]])</f>
        <v>10</v>
      </c>
      <c r="O368" s="14">
        <f>WEEKDAY(Таблица3[[#This Row],[Дата заказа]],2)</f>
        <v>3</v>
      </c>
      <c r="P368" s="14">
        <f>WEEKNUM(Таблица3[[#This Row],[Дата заказа]],2)</f>
        <v>41</v>
      </c>
    </row>
    <row r="369" spans="1:16" x14ac:dyDescent="0.35">
      <c r="A369" s="1">
        <v>36</v>
      </c>
      <c r="B369" t="s">
        <v>3266</v>
      </c>
      <c r="C369" t="s">
        <v>3250</v>
      </c>
      <c r="D369" t="s">
        <v>3267</v>
      </c>
      <c r="E369">
        <v>912</v>
      </c>
      <c r="F369" t="s">
        <v>3229</v>
      </c>
      <c r="G369">
        <v>15</v>
      </c>
      <c r="H369">
        <v>13680</v>
      </c>
      <c r="I369">
        <v>0</v>
      </c>
      <c r="J369">
        <v>13680</v>
      </c>
      <c r="K369" s="12">
        <v>42921</v>
      </c>
      <c r="L369">
        <f>YEAR(Таблица3[[#This Row],[Дата заказа]])</f>
        <v>2017</v>
      </c>
      <c r="M369">
        <f>MONTH(Таблица3[[#This Row],[Дата заказа]])</f>
        <v>7</v>
      </c>
      <c r="N369">
        <f>DAY(Таблица3[[#This Row],[Дата заказа]])</f>
        <v>5</v>
      </c>
      <c r="O369" s="14">
        <f>WEEKDAY(Таблица3[[#This Row],[Дата заказа]],2)</f>
        <v>3</v>
      </c>
      <c r="P369" s="14">
        <f>WEEKNUM(Таблица3[[#This Row],[Дата заказа]],2)</f>
        <v>28</v>
      </c>
    </row>
    <row r="370" spans="1:16" x14ac:dyDescent="0.35">
      <c r="A370" s="1">
        <v>55</v>
      </c>
      <c r="B370" t="s">
        <v>3273</v>
      </c>
      <c r="C370" t="s">
        <v>3271</v>
      </c>
      <c r="D370" t="s">
        <v>3271</v>
      </c>
      <c r="E370">
        <v>699</v>
      </c>
      <c r="F370" t="s">
        <v>3233</v>
      </c>
      <c r="G370">
        <v>10</v>
      </c>
      <c r="H370">
        <v>6990</v>
      </c>
      <c r="I370">
        <v>0</v>
      </c>
      <c r="J370">
        <v>6990</v>
      </c>
      <c r="K370" s="11">
        <v>42835</v>
      </c>
      <c r="L370">
        <f>YEAR(Таблица3[[#This Row],[Дата заказа]])</f>
        <v>2017</v>
      </c>
      <c r="M370">
        <f>MONTH(Таблица3[[#This Row],[Дата заказа]])</f>
        <v>4</v>
      </c>
      <c r="N370">
        <f>DAY(Таблица3[[#This Row],[Дата заказа]])</f>
        <v>10</v>
      </c>
      <c r="O370" s="14">
        <f>WEEKDAY(Таблица3[[#This Row],[Дата заказа]],2)</f>
        <v>1</v>
      </c>
      <c r="P370" s="14">
        <f>WEEKNUM(Таблица3[[#This Row],[Дата заказа]],2)</f>
        <v>16</v>
      </c>
    </row>
    <row r="371" spans="1:16" x14ac:dyDescent="0.35">
      <c r="A371" s="1">
        <v>35</v>
      </c>
      <c r="B371" t="s">
        <v>3230</v>
      </c>
      <c r="C371" t="s">
        <v>3231</v>
      </c>
      <c r="D371" t="s">
        <v>3232</v>
      </c>
      <c r="E371">
        <v>617</v>
      </c>
      <c r="F371" t="s">
        <v>3233</v>
      </c>
      <c r="G371">
        <v>10</v>
      </c>
      <c r="H371">
        <v>6170</v>
      </c>
      <c r="I371">
        <v>0</v>
      </c>
      <c r="J371">
        <v>6170</v>
      </c>
      <c r="K371" s="12">
        <v>44039</v>
      </c>
      <c r="L371">
        <f>YEAR(Таблица3[[#This Row],[Дата заказа]])</f>
        <v>2020</v>
      </c>
      <c r="M371">
        <f>MONTH(Таблица3[[#This Row],[Дата заказа]])</f>
        <v>7</v>
      </c>
      <c r="N371">
        <f>DAY(Таблица3[[#This Row],[Дата заказа]])</f>
        <v>27</v>
      </c>
      <c r="O371" s="14">
        <f>WEEKDAY(Таблица3[[#This Row],[Дата заказа]],2)</f>
        <v>1</v>
      </c>
      <c r="P371" s="14">
        <f>WEEKNUM(Таблица3[[#This Row],[Дата заказа]],2)</f>
        <v>31</v>
      </c>
    </row>
    <row r="372" spans="1:16" x14ac:dyDescent="0.35">
      <c r="A372" s="1">
        <v>2</v>
      </c>
      <c r="B372" t="s">
        <v>3257</v>
      </c>
      <c r="C372" t="s">
        <v>3243</v>
      </c>
      <c r="D372" t="s">
        <v>3258</v>
      </c>
      <c r="E372">
        <v>1178</v>
      </c>
      <c r="F372" t="s">
        <v>3233</v>
      </c>
      <c r="G372">
        <v>10</v>
      </c>
      <c r="H372">
        <v>11780</v>
      </c>
      <c r="I372">
        <v>0</v>
      </c>
      <c r="J372">
        <v>11780</v>
      </c>
      <c r="K372" s="11">
        <v>43272</v>
      </c>
      <c r="L372">
        <f>YEAR(Таблица3[[#This Row],[Дата заказа]])</f>
        <v>2018</v>
      </c>
      <c r="M372">
        <f>MONTH(Таблица3[[#This Row],[Дата заказа]])</f>
        <v>6</v>
      </c>
      <c r="N372">
        <f>DAY(Таблица3[[#This Row],[Дата заказа]])</f>
        <v>21</v>
      </c>
      <c r="O372" s="14">
        <f>WEEKDAY(Таблица3[[#This Row],[Дата заказа]],2)</f>
        <v>4</v>
      </c>
      <c r="P372" s="14">
        <f>WEEKNUM(Таблица3[[#This Row],[Дата заказа]],2)</f>
        <v>25</v>
      </c>
    </row>
    <row r="373" spans="1:16" x14ac:dyDescent="0.35">
      <c r="A373" s="1">
        <v>37</v>
      </c>
      <c r="B373" t="s">
        <v>3270</v>
      </c>
      <c r="C373" t="s">
        <v>3271</v>
      </c>
      <c r="D373" t="s">
        <v>3272</v>
      </c>
      <c r="E373">
        <v>2211</v>
      </c>
      <c r="F373" t="s">
        <v>3233</v>
      </c>
      <c r="G373">
        <v>25</v>
      </c>
      <c r="H373">
        <v>55275</v>
      </c>
      <c r="I373">
        <v>0.09</v>
      </c>
      <c r="J373">
        <v>50300.25</v>
      </c>
      <c r="K373" s="12">
        <v>42978</v>
      </c>
      <c r="L373">
        <f>YEAR(Таблица3[[#This Row],[Дата заказа]])</f>
        <v>2017</v>
      </c>
      <c r="M373">
        <f>MONTH(Таблица3[[#This Row],[Дата заказа]])</f>
        <v>8</v>
      </c>
      <c r="N373">
        <f>DAY(Таблица3[[#This Row],[Дата заказа]])</f>
        <v>31</v>
      </c>
      <c r="O373" s="14">
        <f>WEEKDAY(Таблица3[[#This Row],[Дата заказа]],2)</f>
        <v>4</v>
      </c>
      <c r="P373" s="14">
        <f>WEEKNUM(Таблица3[[#This Row],[Дата заказа]],2)</f>
        <v>36</v>
      </c>
    </row>
    <row r="374" spans="1:16" x14ac:dyDescent="0.35">
      <c r="A374" s="1">
        <v>48</v>
      </c>
      <c r="B374" t="s">
        <v>3247</v>
      </c>
      <c r="C374" t="s">
        <v>3240</v>
      </c>
      <c r="D374" t="s">
        <v>3248</v>
      </c>
      <c r="E374">
        <v>2199</v>
      </c>
      <c r="F374" t="s">
        <v>3229</v>
      </c>
      <c r="G374">
        <v>55</v>
      </c>
      <c r="H374">
        <v>120945</v>
      </c>
      <c r="I374">
        <v>0.15</v>
      </c>
      <c r="J374">
        <v>102803.25</v>
      </c>
      <c r="K374" s="11">
        <v>43217</v>
      </c>
      <c r="L374">
        <f>YEAR(Таблица3[[#This Row],[Дата заказа]])</f>
        <v>2018</v>
      </c>
      <c r="M374">
        <f>MONTH(Таблица3[[#This Row],[Дата заказа]])</f>
        <v>4</v>
      </c>
      <c r="N374">
        <f>DAY(Таблица3[[#This Row],[Дата заказа]])</f>
        <v>27</v>
      </c>
      <c r="O374" s="14">
        <f>WEEKDAY(Таблица3[[#This Row],[Дата заказа]],2)</f>
        <v>5</v>
      </c>
      <c r="P374" s="14">
        <f>WEEKNUM(Таблица3[[#This Row],[Дата заказа]],2)</f>
        <v>17</v>
      </c>
    </row>
    <row r="375" spans="1:16" x14ac:dyDescent="0.35">
      <c r="A375" s="1">
        <v>33</v>
      </c>
      <c r="B375" t="s">
        <v>3280</v>
      </c>
      <c r="C375" t="s">
        <v>3255</v>
      </c>
      <c r="D375" t="s">
        <v>3260</v>
      </c>
      <c r="E375">
        <v>1994</v>
      </c>
      <c r="F375" t="s">
        <v>3233</v>
      </c>
      <c r="G375">
        <v>12</v>
      </c>
      <c r="H375">
        <v>23928</v>
      </c>
      <c r="I375">
        <v>0.03</v>
      </c>
      <c r="J375">
        <v>23210.16</v>
      </c>
      <c r="K375" s="12">
        <v>43022</v>
      </c>
      <c r="L375">
        <f>YEAR(Таблица3[[#This Row],[Дата заказа]])</f>
        <v>2017</v>
      </c>
      <c r="M375">
        <f>MONTH(Таблица3[[#This Row],[Дата заказа]])</f>
        <v>10</v>
      </c>
      <c r="N375">
        <f>DAY(Таблица3[[#This Row],[Дата заказа]])</f>
        <v>14</v>
      </c>
      <c r="O375" s="14">
        <f>WEEKDAY(Таблица3[[#This Row],[Дата заказа]],2)</f>
        <v>6</v>
      </c>
      <c r="P375" s="14">
        <f>WEEKNUM(Таблица3[[#This Row],[Дата заказа]],2)</f>
        <v>42</v>
      </c>
    </row>
    <row r="376" spans="1:16" x14ac:dyDescent="0.35">
      <c r="A376" s="1">
        <v>56</v>
      </c>
      <c r="B376" t="s">
        <v>3288</v>
      </c>
      <c r="C376" t="s">
        <v>3240</v>
      </c>
      <c r="D376" t="s">
        <v>3289</v>
      </c>
      <c r="E376">
        <v>800</v>
      </c>
      <c r="F376" t="s">
        <v>3229</v>
      </c>
      <c r="G376">
        <v>40</v>
      </c>
      <c r="H376">
        <v>32000</v>
      </c>
      <c r="I376">
        <v>0.03</v>
      </c>
      <c r="J376">
        <v>31040</v>
      </c>
      <c r="K376" s="11">
        <v>43431</v>
      </c>
      <c r="L376">
        <f>YEAR(Таблица3[[#This Row],[Дата заказа]])</f>
        <v>2018</v>
      </c>
      <c r="M376">
        <f>MONTH(Таблица3[[#This Row],[Дата заказа]])</f>
        <v>11</v>
      </c>
      <c r="N376">
        <f>DAY(Таблица3[[#This Row],[Дата заказа]])</f>
        <v>27</v>
      </c>
      <c r="O376" s="14">
        <f>WEEKDAY(Таблица3[[#This Row],[Дата заказа]],2)</f>
        <v>2</v>
      </c>
      <c r="P376" s="14">
        <f>WEEKNUM(Таблица3[[#This Row],[Дата заказа]],2)</f>
        <v>48</v>
      </c>
    </row>
    <row r="377" spans="1:16" x14ac:dyDescent="0.35">
      <c r="A377" s="1">
        <v>27</v>
      </c>
      <c r="B377" t="s">
        <v>3259</v>
      </c>
      <c r="C377" t="s">
        <v>3255</v>
      </c>
      <c r="D377" t="s">
        <v>3260</v>
      </c>
      <c r="E377">
        <v>1994</v>
      </c>
      <c r="F377" t="s">
        <v>3233</v>
      </c>
      <c r="G377">
        <v>25</v>
      </c>
      <c r="H377">
        <v>49850</v>
      </c>
      <c r="I377">
        <v>0.06</v>
      </c>
      <c r="J377">
        <v>46859</v>
      </c>
      <c r="K377" s="12">
        <v>43726</v>
      </c>
      <c r="L377">
        <f>YEAR(Таблица3[[#This Row],[Дата заказа]])</f>
        <v>2019</v>
      </c>
      <c r="M377">
        <f>MONTH(Таблица3[[#This Row],[Дата заказа]])</f>
        <v>9</v>
      </c>
      <c r="N377">
        <f>DAY(Таблица3[[#This Row],[Дата заказа]])</f>
        <v>18</v>
      </c>
      <c r="O377" s="14">
        <f>WEEKDAY(Таблица3[[#This Row],[Дата заказа]],2)</f>
        <v>3</v>
      </c>
      <c r="P377" s="14">
        <f>WEEKNUM(Таблица3[[#This Row],[Дата заказа]],2)</f>
        <v>38</v>
      </c>
    </row>
    <row r="378" spans="1:16" x14ac:dyDescent="0.35">
      <c r="A378" s="1">
        <v>45</v>
      </c>
      <c r="B378" t="s">
        <v>3287</v>
      </c>
      <c r="C378" t="s">
        <v>3243</v>
      </c>
      <c r="D378" t="s">
        <v>3244</v>
      </c>
      <c r="E378">
        <v>759</v>
      </c>
      <c r="F378" t="s">
        <v>3233</v>
      </c>
      <c r="G378">
        <v>14</v>
      </c>
      <c r="H378">
        <v>10626</v>
      </c>
      <c r="I378">
        <v>0</v>
      </c>
      <c r="J378">
        <v>10626</v>
      </c>
      <c r="K378" s="11">
        <v>43429</v>
      </c>
      <c r="L378">
        <f>YEAR(Таблица3[[#This Row],[Дата заказа]])</f>
        <v>2018</v>
      </c>
      <c r="M378">
        <f>MONTH(Таблица3[[#This Row],[Дата заказа]])</f>
        <v>11</v>
      </c>
      <c r="N378">
        <f>DAY(Таблица3[[#This Row],[Дата заказа]])</f>
        <v>25</v>
      </c>
      <c r="O378" s="14">
        <f>WEEKDAY(Таблица3[[#This Row],[Дата заказа]],2)</f>
        <v>7</v>
      </c>
      <c r="P378" s="14">
        <f>WEEKNUM(Таблица3[[#This Row],[Дата заказа]],2)</f>
        <v>47</v>
      </c>
    </row>
    <row r="379" spans="1:16" x14ac:dyDescent="0.35">
      <c r="A379" s="1">
        <v>51</v>
      </c>
      <c r="B379" t="s">
        <v>3270</v>
      </c>
      <c r="C379" t="s">
        <v>3271</v>
      </c>
      <c r="D379" t="s">
        <v>3272</v>
      </c>
      <c r="E379">
        <v>2211</v>
      </c>
      <c r="F379" t="s">
        <v>3233</v>
      </c>
      <c r="G379">
        <v>25</v>
      </c>
      <c r="H379">
        <v>55275</v>
      </c>
      <c r="I379">
        <v>0.09</v>
      </c>
      <c r="J379">
        <v>50300.25</v>
      </c>
      <c r="K379" s="12">
        <v>43284</v>
      </c>
      <c r="L379">
        <f>YEAR(Таблица3[[#This Row],[Дата заказа]])</f>
        <v>2018</v>
      </c>
      <c r="M379">
        <f>MONTH(Таблица3[[#This Row],[Дата заказа]])</f>
        <v>7</v>
      </c>
      <c r="N379">
        <f>DAY(Таблица3[[#This Row],[Дата заказа]])</f>
        <v>3</v>
      </c>
      <c r="O379" s="14">
        <f>WEEKDAY(Таблица3[[#This Row],[Дата заказа]],2)</f>
        <v>2</v>
      </c>
      <c r="P379" s="14">
        <f>WEEKNUM(Таблица3[[#This Row],[Дата заказа]],2)</f>
        <v>27</v>
      </c>
    </row>
    <row r="380" spans="1:16" x14ac:dyDescent="0.35">
      <c r="A380" s="1">
        <v>22</v>
      </c>
      <c r="B380" t="s">
        <v>3237</v>
      </c>
      <c r="C380" t="s">
        <v>3238</v>
      </c>
      <c r="D380" t="s">
        <v>3238</v>
      </c>
      <c r="E380">
        <v>4889</v>
      </c>
      <c r="F380" t="s">
        <v>3233</v>
      </c>
      <c r="G380">
        <v>18</v>
      </c>
      <c r="H380">
        <v>88002</v>
      </c>
      <c r="I380">
        <v>0.12</v>
      </c>
      <c r="J380">
        <v>77441.759999999995</v>
      </c>
      <c r="K380" s="11">
        <v>42460</v>
      </c>
      <c r="L380">
        <f>YEAR(Таблица3[[#This Row],[Дата заказа]])</f>
        <v>2016</v>
      </c>
      <c r="M380">
        <f>MONTH(Таблица3[[#This Row],[Дата заказа]])</f>
        <v>3</v>
      </c>
      <c r="N380">
        <f>DAY(Таблица3[[#This Row],[Дата заказа]])</f>
        <v>31</v>
      </c>
      <c r="O380" s="14">
        <f>WEEKDAY(Таблица3[[#This Row],[Дата заказа]],2)</f>
        <v>4</v>
      </c>
      <c r="P380" s="14">
        <f>WEEKNUM(Таблица3[[#This Row],[Дата заказа]],2)</f>
        <v>14</v>
      </c>
    </row>
    <row r="381" spans="1:16" x14ac:dyDescent="0.35">
      <c r="A381" s="1">
        <v>55</v>
      </c>
      <c r="B381" t="s">
        <v>3273</v>
      </c>
      <c r="C381" t="s">
        <v>3271</v>
      </c>
      <c r="D381" t="s">
        <v>3271</v>
      </c>
      <c r="E381">
        <v>699</v>
      </c>
      <c r="F381" t="s">
        <v>3233</v>
      </c>
      <c r="G381">
        <v>10</v>
      </c>
      <c r="H381">
        <v>6990</v>
      </c>
      <c r="I381">
        <v>0</v>
      </c>
      <c r="J381">
        <v>6990</v>
      </c>
      <c r="K381" s="12">
        <v>42120</v>
      </c>
      <c r="L381">
        <f>YEAR(Таблица3[[#This Row],[Дата заказа]])</f>
        <v>2015</v>
      </c>
      <c r="M381">
        <f>MONTH(Таблица3[[#This Row],[Дата заказа]])</f>
        <v>4</v>
      </c>
      <c r="N381">
        <f>DAY(Таблица3[[#This Row],[Дата заказа]])</f>
        <v>26</v>
      </c>
      <c r="O381" s="14">
        <f>WEEKDAY(Таблица3[[#This Row],[Дата заказа]],2)</f>
        <v>7</v>
      </c>
      <c r="P381" s="14">
        <f>WEEKNUM(Таблица3[[#This Row],[Дата заказа]],2)</f>
        <v>17</v>
      </c>
    </row>
    <row r="382" spans="1:16" x14ac:dyDescent="0.35">
      <c r="A382" s="1">
        <v>36</v>
      </c>
      <c r="B382" t="s">
        <v>3266</v>
      </c>
      <c r="C382" t="s">
        <v>3250</v>
      </c>
      <c r="D382" t="s">
        <v>3267</v>
      </c>
      <c r="E382">
        <v>912</v>
      </c>
      <c r="F382" t="s">
        <v>3229</v>
      </c>
      <c r="G382">
        <v>15</v>
      </c>
      <c r="H382">
        <v>13680</v>
      </c>
      <c r="I382">
        <v>0</v>
      </c>
      <c r="J382">
        <v>13680</v>
      </c>
      <c r="K382" s="11">
        <v>43410</v>
      </c>
      <c r="L382">
        <f>YEAR(Таблица3[[#This Row],[Дата заказа]])</f>
        <v>2018</v>
      </c>
      <c r="M382">
        <f>MONTH(Таблица3[[#This Row],[Дата заказа]])</f>
        <v>11</v>
      </c>
      <c r="N382">
        <f>DAY(Таблица3[[#This Row],[Дата заказа]])</f>
        <v>6</v>
      </c>
      <c r="O382" s="14">
        <f>WEEKDAY(Таблица3[[#This Row],[Дата заказа]],2)</f>
        <v>2</v>
      </c>
      <c r="P382" s="14">
        <f>WEEKNUM(Таблица3[[#This Row],[Дата заказа]],2)</f>
        <v>45</v>
      </c>
    </row>
    <row r="383" spans="1:16" x14ac:dyDescent="0.35">
      <c r="A383" s="1">
        <v>30</v>
      </c>
      <c r="B383" t="s">
        <v>3292</v>
      </c>
      <c r="C383" t="s">
        <v>3227</v>
      </c>
      <c r="D383" t="s">
        <v>3293</v>
      </c>
      <c r="E383">
        <v>1730</v>
      </c>
      <c r="F383" t="s">
        <v>3229</v>
      </c>
      <c r="G383">
        <v>5</v>
      </c>
      <c r="H383">
        <v>8650</v>
      </c>
      <c r="I383">
        <v>0</v>
      </c>
      <c r="J383">
        <v>8650</v>
      </c>
      <c r="K383" s="12">
        <v>43712</v>
      </c>
      <c r="L383">
        <f>YEAR(Таблица3[[#This Row],[Дата заказа]])</f>
        <v>2019</v>
      </c>
      <c r="M383">
        <f>MONTH(Таблица3[[#This Row],[Дата заказа]])</f>
        <v>9</v>
      </c>
      <c r="N383">
        <f>DAY(Таблица3[[#This Row],[Дата заказа]])</f>
        <v>4</v>
      </c>
      <c r="O383" s="14">
        <f>WEEKDAY(Таблица3[[#This Row],[Дата заказа]],2)</f>
        <v>3</v>
      </c>
      <c r="P383" s="14">
        <f>WEEKNUM(Таблица3[[#This Row],[Дата заказа]],2)</f>
        <v>36</v>
      </c>
    </row>
    <row r="384" spans="1:16" x14ac:dyDescent="0.35">
      <c r="A384" s="1">
        <v>9</v>
      </c>
      <c r="B384" t="s">
        <v>3273</v>
      </c>
      <c r="C384" t="s">
        <v>3271</v>
      </c>
      <c r="D384" t="s">
        <v>3271</v>
      </c>
      <c r="E384">
        <v>699</v>
      </c>
      <c r="F384" t="s">
        <v>3233</v>
      </c>
      <c r="G384">
        <v>10</v>
      </c>
      <c r="H384">
        <v>6990</v>
      </c>
      <c r="I384">
        <v>0</v>
      </c>
      <c r="J384">
        <v>6990</v>
      </c>
      <c r="K384" s="11">
        <v>43358</v>
      </c>
      <c r="L384">
        <f>YEAR(Таблица3[[#This Row],[Дата заказа]])</f>
        <v>2018</v>
      </c>
      <c r="M384">
        <f>MONTH(Таблица3[[#This Row],[Дата заказа]])</f>
        <v>9</v>
      </c>
      <c r="N384">
        <f>DAY(Таблица3[[#This Row],[Дата заказа]])</f>
        <v>15</v>
      </c>
      <c r="O384" s="14">
        <f>WEEKDAY(Таблица3[[#This Row],[Дата заказа]],2)</f>
        <v>6</v>
      </c>
      <c r="P384" s="14">
        <f>WEEKNUM(Таблица3[[#This Row],[Дата заказа]],2)</f>
        <v>37</v>
      </c>
    </row>
    <row r="385" spans="1:16" x14ac:dyDescent="0.35">
      <c r="A385" s="1">
        <v>44</v>
      </c>
      <c r="B385" t="s">
        <v>3264</v>
      </c>
      <c r="C385" t="s">
        <v>3250</v>
      </c>
      <c r="D385" t="s">
        <v>3265</v>
      </c>
      <c r="E385">
        <v>1386</v>
      </c>
      <c r="F385" t="s">
        <v>3229</v>
      </c>
      <c r="G385">
        <v>20</v>
      </c>
      <c r="H385">
        <v>27720</v>
      </c>
      <c r="I385">
        <v>0.03</v>
      </c>
      <c r="J385">
        <v>26888.400000000001</v>
      </c>
      <c r="K385" s="12">
        <v>43238</v>
      </c>
      <c r="L385">
        <f>YEAR(Таблица3[[#This Row],[Дата заказа]])</f>
        <v>2018</v>
      </c>
      <c r="M385">
        <f>MONTH(Таблица3[[#This Row],[Дата заказа]])</f>
        <v>5</v>
      </c>
      <c r="N385">
        <f>DAY(Таблица3[[#This Row],[Дата заказа]])</f>
        <v>18</v>
      </c>
      <c r="O385" s="14">
        <f>WEEKDAY(Таблица3[[#This Row],[Дата заказа]],2)</f>
        <v>5</v>
      </c>
      <c r="P385" s="14">
        <f>WEEKNUM(Таблица3[[#This Row],[Дата заказа]],2)</f>
        <v>20</v>
      </c>
    </row>
    <row r="386" spans="1:16" x14ac:dyDescent="0.35">
      <c r="A386" s="1">
        <v>5</v>
      </c>
      <c r="B386" t="s">
        <v>3277</v>
      </c>
      <c r="C386" t="s">
        <v>3243</v>
      </c>
      <c r="D386" t="s">
        <v>3278</v>
      </c>
      <c r="E386">
        <v>1182</v>
      </c>
      <c r="F386" t="s">
        <v>3229</v>
      </c>
      <c r="G386">
        <v>17</v>
      </c>
      <c r="H386">
        <v>20094</v>
      </c>
      <c r="I386">
        <v>0.03</v>
      </c>
      <c r="J386">
        <v>19491.18</v>
      </c>
      <c r="K386" s="11">
        <v>42841</v>
      </c>
      <c r="L386">
        <f>YEAR(Таблица3[[#This Row],[Дата заказа]])</f>
        <v>2017</v>
      </c>
      <c r="M386">
        <f>MONTH(Таблица3[[#This Row],[Дата заказа]])</f>
        <v>4</v>
      </c>
      <c r="N386">
        <f>DAY(Таблица3[[#This Row],[Дата заказа]])</f>
        <v>16</v>
      </c>
      <c r="O386" s="14">
        <f>WEEKDAY(Таблица3[[#This Row],[Дата заказа]],2)</f>
        <v>7</v>
      </c>
      <c r="P386" s="14">
        <f>WEEKNUM(Таблица3[[#This Row],[Дата заказа]],2)</f>
        <v>16</v>
      </c>
    </row>
    <row r="387" spans="1:16" x14ac:dyDescent="0.35">
      <c r="A387" s="1">
        <v>41</v>
      </c>
      <c r="B387" t="s">
        <v>3273</v>
      </c>
      <c r="C387" t="s">
        <v>3271</v>
      </c>
      <c r="D387" t="s">
        <v>3271</v>
      </c>
      <c r="E387">
        <v>699</v>
      </c>
      <c r="F387" t="s">
        <v>3233</v>
      </c>
      <c r="G387">
        <v>10</v>
      </c>
      <c r="H387">
        <v>6990</v>
      </c>
      <c r="I387">
        <v>0</v>
      </c>
      <c r="J387">
        <v>6990</v>
      </c>
      <c r="K387" s="12">
        <v>42352</v>
      </c>
      <c r="L387">
        <f>YEAR(Таблица3[[#This Row],[Дата заказа]])</f>
        <v>2015</v>
      </c>
      <c r="M387">
        <f>MONTH(Таблица3[[#This Row],[Дата заказа]])</f>
        <v>12</v>
      </c>
      <c r="N387">
        <f>DAY(Таблица3[[#This Row],[Дата заказа]])</f>
        <v>14</v>
      </c>
      <c r="O387" s="14">
        <f>WEEKDAY(Таблица3[[#This Row],[Дата заказа]],2)</f>
        <v>1</v>
      </c>
      <c r="P387" s="14">
        <f>WEEKNUM(Таблица3[[#This Row],[Дата заказа]],2)</f>
        <v>51</v>
      </c>
    </row>
    <row r="388" spans="1:16" x14ac:dyDescent="0.35">
      <c r="A388" s="1">
        <v>25</v>
      </c>
      <c r="B388" t="s">
        <v>3284</v>
      </c>
      <c r="C388" t="s">
        <v>3255</v>
      </c>
      <c r="D388" t="s">
        <v>3256</v>
      </c>
      <c r="E388">
        <v>1994</v>
      </c>
      <c r="F388" t="s">
        <v>3233</v>
      </c>
      <c r="G388">
        <v>10</v>
      </c>
      <c r="H388">
        <v>19940</v>
      </c>
      <c r="I388">
        <v>0.03</v>
      </c>
      <c r="J388">
        <v>19341.8</v>
      </c>
      <c r="K388" s="11">
        <v>43787</v>
      </c>
      <c r="L388">
        <f>YEAR(Таблица3[[#This Row],[Дата заказа]])</f>
        <v>2019</v>
      </c>
      <c r="M388">
        <f>MONTH(Таблица3[[#This Row],[Дата заказа]])</f>
        <v>11</v>
      </c>
      <c r="N388">
        <f>DAY(Таблица3[[#This Row],[Дата заказа]])</f>
        <v>18</v>
      </c>
      <c r="O388" s="14">
        <f>WEEKDAY(Таблица3[[#This Row],[Дата заказа]],2)</f>
        <v>1</v>
      </c>
      <c r="P388" s="14">
        <f>WEEKNUM(Таблица3[[#This Row],[Дата заказа]],2)</f>
        <v>47</v>
      </c>
    </row>
    <row r="389" spans="1:16" x14ac:dyDescent="0.35">
      <c r="A389" s="1">
        <v>5</v>
      </c>
      <c r="B389" t="s">
        <v>3277</v>
      </c>
      <c r="C389" t="s">
        <v>3243</v>
      </c>
      <c r="D389" t="s">
        <v>3278</v>
      </c>
      <c r="E389">
        <v>1182</v>
      </c>
      <c r="F389" t="s">
        <v>3229</v>
      </c>
      <c r="G389">
        <v>17</v>
      </c>
      <c r="H389">
        <v>20094</v>
      </c>
      <c r="I389">
        <v>0.03</v>
      </c>
      <c r="J389">
        <v>19491.18</v>
      </c>
      <c r="K389" s="12">
        <v>42844</v>
      </c>
      <c r="L389">
        <f>YEAR(Таблица3[[#This Row],[Дата заказа]])</f>
        <v>2017</v>
      </c>
      <c r="M389">
        <f>MONTH(Таблица3[[#This Row],[Дата заказа]])</f>
        <v>4</v>
      </c>
      <c r="N389">
        <f>DAY(Таблица3[[#This Row],[Дата заказа]])</f>
        <v>19</v>
      </c>
      <c r="O389" s="14">
        <f>WEEKDAY(Таблица3[[#This Row],[Дата заказа]],2)</f>
        <v>3</v>
      </c>
      <c r="P389" s="14">
        <f>WEEKNUM(Таблица3[[#This Row],[Дата заказа]],2)</f>
        <v>17</v>
      </c>
    </row>
    <row r="390" spans="1:16" x14ac:dyDescent="0.35">
      <c r="A390" s="1">
        <v>54</v>
      </c>
      <c r="B390" t="s">
        <v>3249</v>
      </c>
      <c r="C390" t="s">
        <v>3250</v>
      </c>
      <c r="D390" t="s">
        <v>3251</v>
      </c>
      <c r="E390">
        <v>847</v>
      </c>
      <c r="F390" t="s">
        <v>3229</v>
      </c>
      <c r="G390">
        <v>15</v>
      </c>
      <c r="H390">
        <v>12705</v>
      </c>
      <c r="I390">
        <v>0</v>
      </c>
      <c r="J390">
        <v>12705</v>
      </c>
      <c r="K390" s="11">
        <v>42446</v>
      </c>
      <c r="L390">
        <f>YEAR(Таблица3[[#This Row],[Дата заказа]])</f>
        <v>2016</v>
      </c>
      <c r="M390">
        <f>MONTH(Таблица3[[#This Row],[Дата заказа]])</f>
        <v>3</v>
      </c>
      <c r="N390">
        <f>DAY(Таблица3[[#This Row],[Дата заказа]])</f>
        <v>17</v>
      </c>
      <c r="O390" s="14">
        <f>WEEKDAY(Таблица3[[#This Row],[Дата заказа]],2)</f>
        <v>4</v>
      </c>
      <c r="P390" s="14">
        <f>WEEKNUM(Таблица3[[#This Row],[Дата заказа]],2)</f>
        <v>12</v>
      </c>
    </row>
    <row r="391" spans="1:16" x14ac:dyDescent="0.35">
      <c r="A391" s="1">
        <v>37</v>
      </c>
      <c r="B391" t="s">
        <v>3270</v>
      </c>
      <c r="C391" t="s">
        <v>3271</v>
      </c>
      <c r="D391" t="s">
        <v>3272</v>
      </c>
      <c r="E391">
        <v>2211</v>
      </c>
      <c r="F391" t="s">
        <v>3233</v>
      </c>
      <c r="G391">
        <v>25</v>
      </c>
      <c r="H391">
        <v>55275</v>
      </c>
      <c r="I391">
        <v>0.09</v>
      </c>
      <c r="J391">
        <v>50300.25</v>
      </c>
      <c r="K391" s="12">
        <v>43435</v>
      </c>
      <c r="L391">
        <f>YEAR(Таблица3[[#This Row],[Дата заказа]])</f>
        <v>2018</v>
      </c>
      <c r="M391">
        <f>MONTH(Таблица3[[#This Row],[Дата заказа]])</f>
        <v>12</v>
      </c>
      <c r="N391">
        <f>DAY(Таблица3[[#This Row],[Дата заказа]])</f>
        <v>1</v>
      </c>
      <c r="O391" s="14">
        <f>WEEKDAY(Таблица3[[#This Row],[Дата заказа]],2)</f>
        <v>6</v>
      </c>
      <c r="P391" s="14">
        <f>WEEKNUM(Таблица3[[#This Row],[Дата заказа]],2)</f>
        <v>48</v>
      </c>
    </row>
    <row r="392" spans="1:16" x14ac:dyDescent="0.35">
      <c r="A392" s="1">
        <v>51</v>
      </c>
      <c r="B392" t="s">
        <v>3270</v>
      </c>
      <c r="C392" t="s">
        <v>3271</v>
      </c>
      <c r="D392" t="s">
        <v>3272</v>
      </c>
      <c r="E392">
        <v>2211</v>
      </c>
      <c r="F392" t="s">
        <v>3233</v>
      </c>
      <c r="G392">
        <v>25</v>
      </c>
      <c r="H392">
        <v>55275</v>
      </c>
      <c r="I392">
        <v>0.09</v>
      </c>
      <c r="J392">
        <v>50300.25</v>
      </c>
      <c r="K392" s="11">
        <v>43875</v>
      </c>
      <c r="L392">
        <f>YEAR(Таблица3[[#This Row],[Дата заказа]])</f>
        <v>2020</v>
      </c>
      <c r="M392">
        <f>MONTH(Таблица3[[#This Row],[Дата заказа]])</f>
        <v>2</v>
      </c>
      <c r="N392">
        <f>DAY(Таблица3[[#This Row],[Дата заказа]])</f>
        <v>14</v>
      </c>
      <c r="O392" s="14">
        <f>WEEKDAY(Таблица3[[#This Row],[Дата заказа]],2)</f>
        <v>5</v>
      </c>
      <c r="P392" s="14">
        <f>WEEKNUM(Таблица3[[#This Row],[Дата заказа]],2)</f>
        <v>7</v>
      </c>
    </row>
    <row r="393" spans="1:16" x14ac:dyDescent="0.35">
      <c r="A393" s="1">
        <v>47</v>
      </c>
      <c r="B393" t="s">
        <v>3280</v>
      </c>
      <c r="C393" t="s">
        <v>3255</v>
      </c>
      <c r="D393" t="s">
        <v>3260</v>
      </c>
      <c r="E393">
        <v>1994</v>
      </c>
      <c r="F393" t="s">
        <v>3233</v>
      </c>
      <c r="G393">
        <v>12</v>
      </c>
      <c r="H393">
        <v>23928</v>
      </c>
      <c r="I393">
        <v>0.03</v>
      </c>
      <c r="J393">
        <v>23210.16</v>
      </c>
      <c r="K393" s="12">
        <v>43783</v>
      </c>
      <c r="L393">
        <f>YEAR(Таблица3[[#This Row],[Дата заказа]])</f>
        <v>2019</v>
      </c>
      <c r="M393">
        <f>MONTH(Таблица3[[#This Row],[Дата заказа]])</f>
        <v>11</v>
      </c>
      <c r="N393">
        <f>DAY(Таблица3[[#This Row],[Дата заказа]])</f>
        <v>14</v>
      </c>
      <c r="O393" s="14">
        <f>WEEKDAY(Таблица3[[#This Row],[Дата заказа]],2)</f>
        <v>4</v>
      </c>
      <c r="P393" s="14">
        <f>WEEKNUM(Таблица3[[#This Row],[Дата заказа]],2)</f>
        <v>46</v>
      </c>
    </row>
    <row r="394" spans="1:16" x14ac:dyDescent="0.35">
      <c r="A394" s="1">
        <v>12</v>
      </c>
      <c r="B394" t="s">
        <v>3264</v>
      </c>
      <c r="C394" t="s">
        <v>3250</v>
      </c>
      <c r="D394" t="s">
        <v>3265</v>
      </c>
      <c r="E394">
        <v>1386</v>
      </c>
      <c r="F394" t="s">
        <v>3229</v>
      </c>
      <c r="G394">
        <v>20</v>
      </c>
      <c r="H394">
        <v>27720</v>
      </c>
      <c r="I394">
        <v>0.03</v>
      </c>
      <c r="J394">
        <v>26888.400000000001</v>
      </c>
      <c r="K394" s="11">
        <v>43779</v>
      </c>
      <c r="L394">
        <f>YEAR(Таблица3[[#This Row],[Дата заказа]])</f>
        <v>2019</v>
      </c>
      <c r="M394">
        <f>MONTH(Таблица3[[#This Row],[Дата заказа]])</f>
        <v>11</v>
      </c>
      <c r="N394">
        <f>DAY(Таблица3[[#This Row],[Дата заказа]])</f>
        <v>10</v>
      </c>
      <c r="O394" s="14">
        <f>WEEKDAY(Таблица3[[#This Row],[Дата заказа]],2)</f>
        <v>7</v>
      </c>
      <c r="P394" s="14">
        <f>WEEKNUM(Таблица3[[#This Row],[Дата заказа]],2)</f>
        <v>45</v>
      </c>
    </row>
    <row r="395" spans="1:16" x14ac:dyDescent="0.35">
      <c r="A395" s="1">
        <v>22</v>
      </c>
      <c r="B395" t="s">
        <v>3237</v>
      </c>
      <c r="C395" t="s">
        <v>3238</v>
      </c>
      <c r="D395" t="s">
        <v>3238</v>
      </c>
      <c r="E395">
        <v>4889</v>
      </c>
      <c r="F395" t="s">
        <v>3233</v>
      </c>
      <c r="G395">
        <v>18</v>
      </c>
      <c r="H395">
        <v>88002</v>
      </c>
      <c r="I395">
        <v>0.12</v>
      </c>
      <c r="J395">
        <v>77441.759999999995</v>
      </c>
      <c r="K395" s="12">
        <v>44033</v>
      </c>
      <c r="L395">
        <f>YEAR(Таблица3[[#This Row],[Дата заказа]])</f>
        <v>2020</v>
      </c>
      <c r="M395">
        <f>MONTH(Таблица3[[#This Row],[Дата заказа]])</f>
        <v>7</v>
      </c>
      <c r="N395">
        <f>DAY(Таблица3[[#This Row],[Дата заказа]])</f>
        <v>21</v>
      </c>
      <c r="O395" s="14">
        <f>WEEKDAY(Таблица3[[#This Row],[Дата заказа]],2)</f>
        <v>2</v>
      </c>
      <c r="P395" s="14">
        <f>WEEKNUM(Таблица3[[#This Row],[Дата заказа]],2)</f>
        <v>30</v>
      </c>
    </row>
    <row r="396" spans="1:16" x14ac:dyDescent="0.35">
      <c r="A396" s="1">
        <v>0</v>
      </c>
      <c r="B396" t="s">
        <v>3297</v>
      </c>
      <c r="C396" t="s">
        <v>3231</v>
      </c>
      <c r="D396" t="s">
        <v>3298</v>
      </c>
      <c r="E396">
        <v>620</v>
      </c>
      <c r="F396" t="s">
        <v>3233</v>
      </c>
      <c r="G396">
        <v>30</v>
      </c>
      <c r="H396">
        <v>18600</v>
      </c>
      <c r="I396">
        <v>0.03</v>
      </c>
      <c r="J396">
        <v>18042</v>
      </c>
      <c r="K396" s="11">
        <v>44183</v>
      </c>
      <c r="L396">
        <f>YEAR(Таблица3[[#This Row],[Дата заказа]])</f>
        <v>2020</v>
      </c>
      <c r="M396">
        <f>MONTH(Таблица3[[#This Row],[Дата заказа]])</f>
        <v>12</v>
      </c>
      <c r="N396">
        <f>DAY(Таблица3[[#This Row],[Дата заказа]])</f>
        <v>18</v>
      </c>
      <c r="O396" s="14">
        <f>WEEKDAY(Таблица3[[#This Row],[Дата заказа]],2)</f>
        <v>5</v>
      </c>
      <c r="P396" s="14">
        <f>WEEKNUM(Таблица3[[#This Row],[Дата заказа]],2)</f>
        <v>51</v>
      </c>
    </row>
    <row r="397" spans="1:16" x14ac:dyDescent="0.35">
      <c r="A397" s="1">
        <v>44</v>
      </c>
      <c r="B397" t="s">
        <v>3264</v>
      </c>
      <c r="C397" t="s">
        <v>3250</v>
      </c>
      <c r="D397" t="s">
        <v>3265</v>
      </c>
      <c r="E397">
        <v>1386</v>
      </c>
      <c r="F397" t="s">
        <v>3229</v>
      </c>
      <c r="G397">
        <v>20</v>
      </c>
      <c r="H397">
        <v>27720</v>
      </c>
      <c r="I397">
        <v>0.03</v>
      </c>
      <c r="J397">
        <v>26888.400000000001</v>
      </c>
      <c r="K397" s="12">
        <v>43697</v>
      </c>
      <c r="L397">
        <f>YEAR(Таблица3[[#This Row],[Дата заказа]])</f>
        <v>2019</v>
      </c>
      <c r="M397">
        <f>MONTH(Таблица3[[#This Row],[Дата заказа]])</f>
        <v>8</v>
      </c>
      <c r="N397">
        <f>DAY(Таблица3[[#This Row],[Дата заказа]])</f>
        <v>20</v>
      </c>
      <c r="O397" s="14">
        <f>WEEKDAY(Таблица3[[#This Row],[Дата заказа]],2)</f>
        <v>2</v>
      </c>
      <c r="P397" s="14">
        <f>WEEKNUM(Таблица3[[#This Row],[Дата заказа]],2)</f>
        <v>34</v>
      </c>
    </row>
    <row r="398" spans="1:16" x14ac:dyDescent="0.35">
      <c r="A398" s="1">
        <v>26</v>
      </c>
      <c r="B398" t="s">
        <v>3283</v>
      </c>
      <c r="C398" t="s">
        <v>3231</v>
      </c>
      <c r="D398" t="s">
        <v>3232</v>
      </c>
      <c r="E398">
        <v>2197</v>
      </c>
      <c r="F398" t="s">
        <v>3229</v>
      </c>
      <c r="G398">
        <v>40</v>
      </c>
      <c r="H398">
        <v>87880</v>
      </c>
      <c r="I398">
        <v>0.12</v>
      </c>
      <c r="J398">
        <v>77334.399999999994</v>
      </c>
      <c r="K398" s="11">
        <v>42797</v>
      </c>
      <c r="L398">
        <f>YEAR(Таблица3[[#This Row],[Дата заказа]])</f>
        <v>2017</v>
      </c>
      <c r="M398">
        <f>MONTH(Таблица3[[#This Row],[Дата заказа]])</f>
        <v>3</v>
      </c>
      <c r="N398">
        <f>DAY(Таблица3[[#This Row],[Дата заказа]])</f>
        <v>3</v>
      </c>
      <c r="O398" s="14">
        <f>WEEKDAY(Таблица3[[#This Row],[Дата заказа]],2)</f>
        <v>5</v>
      </c>
      <c r="P398" s="14">
        <f>WEEKNUM(Таблица3[[#This Row],[Дата заказа]],2)</f>
        <v>10</v>
      </c>
    </row>
    <row r="399" spans="1:16" x14ac:dyDescent="0.35">
      <c r="A399" s="1">
        <v>4</v>
      </c>
      <c r="B399" t="s">
        <v>3270</v>
      </c>
      <c r="C399" t="s">
        <v>3271</v>
      </c>
      <c r="D399" t="s">
        <v>3294</v>
      </c>
      <c r="E399">
        <v>2211</v>
      </c>
      <c r="F399" t="s">
        <v>3233</v>
      </c>
      <c r="G399">
        <v>25</v>
      </c>
      <c r="H399">
        <v>55275</v>
      </c>
      <c r="I399">
        <v>0.09</v>
      </c>
      <c r="J399">
        <v>50300.25</v>
      </c>
      <c r="K399" s="12">
        <v>42777</v>
      </c>
      <c r="L399">
        <f>YEAR(Таблица3[[#This Row],[Дата заказа]])</f>
        <v>2017</v>
      </c>
      <c r="M399">
        <f>MONTH(Таблица3[[#This Row],[Дата заказа]])</f>
        <v>2</v>
      </c>
      <c r="N399">
        <f>DAY(Таблица3[[#This Row],[Дата заказа]])</f>
        <v>11</v>
      </c>
      <c r="O399" s="14">
        <f>WEEKDAY(Таблица3[[#This Row],[Дата заказа]],2)</f>
        <v>6</v>
      </c>
      <c r="P399" s="14">
        <f>WEEKNUM(Таблица3[[#This Row],[Дата заказа]],2)</f>
        <v>7</v>
      </c>
    </row>
    <row r="400" spans="1:16" x14ac:dyDescent="0.35">
      <c r="A400" s="1">
        <v>50</v>
      </c>
      <c r="B400" t="s">
        <v>3266</v>
      </c>
      <c r="C400" t="s">
        <v>3250</v>
      </c>
      <c r="D400" t="s">
        <v>3267</v>
      </c>
      <c r="E400">
        <v>912</v>
      </c>
      <c r="F400" t="s">
        <v>3229</v>
      </c>
      <c r="G400">
        <v>20</v>
      </c>
      <c r="H400">
        <v>18240</v>
      </c>
      <c r="I400">
        <v>0</v>
      </c>
      <c r="J400">
        <v>18240</v>
      </c>
      <c r="K400" s="11">
        <v>44011</v>
      </c>
      <c r="L400">
        <f>YEAR(Таблица3[[#This Row],[Дата заказа]])</f>
        <v>2020</v>
      </c>
      <c r="M400">
        <f>MONTH(Таблица3[[#This Row],[Дата заказа]])</f>
        <v>6</v>
      </c>
      <c r="N400">
        <f>DAY(Таблица3[[#This Row],[Дата заказа]])</f>
        <v>29</v>
      </c>
      <c r="O400" s="14">
        <f>WEEKDAY(Таблица3[[#This Row],[Дата заказа]],2)</f>
        <v>1</v>
      </c>
      <c r="P400" s="14">
        <f>WEEKNUM(Таблица3[[#This Row],[Дата заказа]],2)</f>
        <v>27</v>
      </c>
    </row>
    <row r="401" spans="1:16" x14ac:dyDescent="0.35">
      <c r="A401" s="1">
        <v>55</v>
      </c>
      <c r="B401" t="s">
        <v>3273</v>
      </c>
      <c r="C401" t="s">
        <v>3271</v>
      </c>
      <c r="D401" t="s">
        <v>3271</v>
      </c>
      <c r="E401">
        <v>699</v>
      </c>
      <c r="F401" t="s">
        <v>3233</v>
      </c>
      <c r="G401">
        <v>10</v>
      </c>
      <c r="H401">
        <v>6990</v>
      </c>
      <c r="I401">
        <v>0</v>
      </c>
      <c r="J401">
        <v>6990</v>
      </c>
      <c r="K401" s="12">
        <v>43334</v>
      </c>
      <c r="L401">
        <f>YEAR(Таблица3[[#This Row],[Дата заказа]])</f>
        <v>2018</v>
      </c>
      <c r="M401">
        <f>MONTH(Таблица3[[#This Row],[Дата заказа]])</f>
        <v>8</v>
      </c>
      <c r="N401">
        <f>DAY(Таблица3[[#This Row],[Дата заказа]])</f>
        <v>22</v>
      </c>
      <c r="O401" s="14">
        <f>WEEKDAY(Таблица3[[#This Row],[Дата заказа]],2)</f>
        <v>3</v>
      </c>
      <c r="P401" s="14">
        <f>WEEKNUM(Таблица3[[#This Row],[Дата заказа]],2)</f>
        <v>34</v>
      </c>
    </row>
    <row r="402" spans="1:16" x14ac:dyDescent="0.35">
      <c r="A402" s="1">
        <v>38</v>
      </c>
      <c r="B402" t="s">
        <v>3277</v>
      </c>
      <c r="C402" t="s">
        <v>3243</v>
      </c>
      <c r="D402" t="s">
        <v>3278</v>
      </c>
      <c r="E402">
        <v>1182</v>
      </c>
      <c r="F402" t="s">
        <v>3229</v>
      </c>
      <c r="G402">
        <v>17</v>
      </c>
      <c r="H402">
        <v>20094</v>
      </c>
      <c r="I402">
        <v>0.03</v>
      </c>
      <c r="J402">
        <v>19491.18</v>
      </c>
      <c r="K402" s="11">
        <v>42471</v>
      </c>
      <c r="L402">
        <f>YEAR(Таблица3[[#This Row],[Дата заказа]])</f>
        <v>2016</v>
      </c>
      <c r="M402">
        <f>MONTH(Таблица3[[#This Row],[Дата заказа]])</f>
        <v>4</v>
      </c>
      <c r="N402">
        <f>DAY(Таблица3[[#This Row],[Дата заказа]])</f>
        <v>11</v>
      </c>
      <c r="O402" s="14">
        <f>WEEKDAY(Таблица3[[#This Row],[Дата заказа]],2)</f>
        <v>1</v>
      </c>
      <c r="P402" s="14">
        <f>WEEKNUM(Таблица3[[#This Row],[Дата заказа]],2)</f>
        <v>16</v>
      </c>
    </row>
    <row r="403" spans="1:16" x14ac:dyDescent="0.35">
      <c r="A403" s="1">
        <v>49</v>
      </c>
      <c r="B403" t="s">
        <v>3230</v>
      </c>
      <c r="C403" t="s">
        <v>3231</v>
      </c>
      <c r="D403" t="s">
        <v>3232</v>
      </c>
      <c r="E403">
        <v>617</v>
      </c>
      <c r="F403" t="s">
        <v>3233</v>
      </c>
      <c r="G403">
        <v>25</v>
      </c>
      <c r="H403">
        <v>15425</v>
      </c>
      <c r="I403">
        <v>0</v>
      </c>
      <c r="J403">
        <v>15425</v>
      </c>
      <c r="K403" s="12">
        <v>42820</v>
      </c>
      <c r="L403">
        <f>YEAR(Таблица3[[#This Row],[Дата заказа]])</f>
        <v>2017</v>
      </c>
      <c r="M403">
        <f>MONTH(Таблица3[[#This Row],[Дата заказа]])</f>
        <v>3</v>
      </c>
      <c r="N403">
        <f>DAY(Таблица3[[#This Row],[Дата заказа]])</f>
        <v>26</v>
      </c>
      <c r="O403" s="14">
        <f>WEEKDAY(Таблица3[[#This Row],[Дата заказа]],2)</f>
        <v>7</v>
      </c>
      <c r="P403" s="14">
        <f>WEEKNUM(Таблица3[[#This Row],[Дата заказа]],2)</f>
        <v>13</v>
      </c>
    </row>
    <row r="404" spans="1:16" x14ac:dyDescent="0.35">
      <c r="A404" s="1">
        <v>16</v>
      </c>
      <c r="B404" t="s">
        <v>3299</v>
      </c>
      <c r="C404" t="s">
        <v>3275</v>
      </c>
      <c r="D404" t="s">
        <v>3300</v>
      </c>
      <c r="E404">
        <v>843</v>
      </c>
      <c r="F404" t="s">
        <v>3233</v>
      </c>
      <c r="G404">
        <v>5</v>
      </c>
      <c r="H404">
        <v>4215</v>
      </c>
      <c r="I404">
        <v>0</v>
      </c>
      <c r="J404">
        <v>4215</v>
      </c>
      <c r="K404" s="11">
        <v>42330</v>
      </c>
      <c r="L404">
        <f>YEAR(Таблица3[[#This Row],[Дата заказа]])</f>
        <v>2015</v>
      </c>
      <c r="M404">
        <f>MONTH(Таблица3[[#This Row],[Дата заказа]])</f>
        <v>11</v>
      </c>
      <c r="N404">
        <f>DAY(Таблица3[[#This Row],[Дата заказа]])</f>
        <v>22</v>
      </c>
      <c r="O404" s="14">
        <f>WEEKDAY(Таблица3[[#This Row],[Дата заказа]],2)</f>
        <v>7</v>
      </c>
      <c r="P404" s="14">
        <f>WEEKNUM(Таблица3[[#This Row],[Дата заказа]],2)</f>
        <v>47</v>
      </c>
    </row>
    <row r="405" spans="1:16" x14ac:dyDescent="0.35">
      <c r="A405" s="1">
        <v>14</v>
      </c>
      <c r="B405" t="s">
        <v>3279</v>
      </c>
      <c r="C405" t="s">
        <v>3227</v>
      </c>
      <c r="D405" t="s">
        <v>3227</v>
      </c>
      <c r="E405">
        <v>770</v>
      </c>
      <c r="F405" t="s">
        <v>3229</v>
      </c>
      <c r="G405">
        <v>20</v>
      </c>
      <c r="H405">
        <v>15400</v>
      </c>
      <c r="I405">
        <v>0.03</v>
      </c>
      <c r="J405">
        <v>14938</v>
      </c>
      <c r="K405" s="12">
        <v>43990</v>
      </c>
      <c r="L405">
        <f>YEAR(Таблица3[[#This Row],[Дата заказа]])</f>
        <v>2020</v>
      </c>
      <c r="M405">
        <f>MONTH(Таблица3[[#This Row],[Дата заказа]])</f>
        <v>6</v>
      </c>
      <c r="N405">
        <f>DAY(Таблица3[[#This Row],[Дата заказа]])</f>
        <v>8</v>
      </c>
      <c r="O405" s="14">
        <f>WEEKDAY(Таблица3[[#This Row],[Дата заказа]],2)</f>
        <v>1</v>
      </c>
      <c r="P405" s="14">
        <f>WEEKNUM(Таблица3[[#This Row],[Дата заказа]],2)</f>
        <v>24</v>
      </c>
    </row>
    <row r="406" spans="1:16" x14ac:dyDescent="0.35">
      <c r="A406" s="1">
        <v>6</v>
      </c>
      <c r="B406" t="s">
        <v>3252</v>
      </c>
      <c r="C406" t="s">
        <v>3243</v>
      </c>
      <c r="D406" t="s">
        <v>3253</v>
      </c>
      <c r="E406">
        <v>3197</v>
      </c>
      <c r="F406" t="s">
        <v>3233</v>
      </c>
      <c r="G406">
        <v>6</v>
      </c>
      <c r="H406">
        <v>19182</v>
      </c>
      <c r="I406">
        <v>0.03</v>
      </c>
      <c r="J406">
        <v>18606.54</v>
      </c>
      <c r="K406" s="11">
        <v>42981</v>
      </c>
      <c r="L406">
        <f>YEAR(Таблица3[[#This Row],[Дата заказа]])</f>
        <v>2017</v>
      </c>
      <c r="M406">
        <f>MONTH(Таблица3[[#This Row],[Дата заказа]])</f>
        <v>9</v>
      </c>
      <c r="N406">
        <f>DAY(Таблица3[[#This Row],[Дата заказа]])</f>
        <v>3</v>
      </c>
      <c r="O406" s="14">
        <f>WEEKDAY(Таблица3[[#This Row],[Дата заказа]],2)</f>
        <v>7</v>
      </c>
      <c r="P406" s="14">
        <f>WEEKNUM(Таблица3[[#This Row],[Дата заказа]],2)</f>
        <v>36</v>
      </c>
    </row>
    <row r="407" spans="1:16" x14ac:dyDescent="0.35">
      <c r="A407" s="1">
        <v>19</v>
      </c>
      <c r="B407" t="s">
        <v>3303</v>
      </c>
      <c r="C407" t="s">
        <v>3250</v>
      </c>
      <c r="D407" t="s">
        <v>3304</v>
      </c>
      <c r="E407">
        <v>1879</v>
      </c>
      <c r="F407" t="s">
        <v>3229</v>
      </c>
      <c r="G407">
        <v>15</v>
      </c>
      <c r="H407">
        <v>28185</v>
      </c>
      <c r="I407">
        <v>0.03</v>
      </c>
      <c r="J407">
        <v>27339.45</v>
      </c>
      <c r="K407" s="12">
        <v>42652</v>
      </c>
      <c r="L407">
        <f>YEAR(Таблица3[[#This Row],[Дата заказа]])</f>
        <v>2016</v>
      </c>
      <c r="M407">
        <f>MONTH(Таблица3[[#This Row],[Дата заказа]])</f>
        <v>10</v>
      </c>
      <c r="N407">
        <f>DAY(Таблица3[[#This Row],[Дата заказа]])</f>
        <v>9</v>
      </c>
      <c r="O407" s="14">
        <f>WEEKDAY(Таблица3[[#This Row],[Дата заказа]],2)</f>
        <v>7</v>
      </c>
      <c r="P407" s="14">
        <f>WEEKNUM(Таблица3[[#This Row],[Дата заказа]],2)</f>
        <v>41</v>
      </c>
    </row>
    <row r="408" spans="1:16" x14ac:dyDescent="0.35">
      <c r="A408" s="1">
        <v>49</v>
      </c>
      <c r="B408" t="s">
        <v>3230</v>
      </c>
      <c r="C408" t="s">
        <v>3231</v>
      </c>
      <c r="D408" t="s">
        <v>3232</v>
      </c>
      <c r="E408">
        <v>617</v>
      </c>
      <c r="F408" t="s">
        <v>3233</v>
      </c>
      <c r="G408">
        <v>25</v>
      </c>
      <c r="H408">
        <v>15425</v>
      </c>
      <c r="I408">
        <v>0</v>
      </c>
      <c r="J408">
        <v>15425</v>
      </c>
      <c r="K408" s="11">
        <v>43846</v>
      </c>
      <c r="L408">
        <f>YEAR(Таблица3[[#This Row],[Дата заказа]])</f>
        <v>2020</v>
      </c>
      <c r="M408">
        <f>MONTH(Таблица3[[#This Row],[Дата заказа]])</f>
        <v>1</v>
      </c>
      <c r="N408">
        <f>DAY(Таблица3[[#This Row],[Дата заказа]])</f>
        <v>16</v>
      </c>
      <c r="O408" s="14">
        <f>WEEKDAY(Таблица3[[#This Row],[Дата заказа]],2)</f>
        <v>4</v>
      </c>
      <c r="P408" s="14">
        <f>WEEKNUM(Таблица3[[#This Row],[Дата заказа]],2)</f>
        <v>3</v>
      </c>
    </row>
    <row r="409" spans="1:16" x14ac:dyDescent="0.35">
      <c r="A409" s="1">
        <v>13</v>
      </c>
      <c r="B409" t="s">
        <v>3287</v>
      </c>
      <c r="C409" t="s">
        <v>3243</v>
      </c>
      <c r="D409" t="s">
        <v>3244</v>
      </c>
      <c r="E409">
        <v>759</v>
      </c>
      <c r="F409" t="s">
        <v>3233</v>
      </c>
      <c r="G409">
        <v>14</v>
      </c>
      <c r="H409">
        <v>10626</v>
      </c>
      <c r="I409">
        <v>0</v>
      </c>
      <c r="J409">
        <v>10626</v>
      </c>
      <c r="K409" s="12">
        <v>43506</v>
      </c>
      <c r="L409">
        <f>YEAR(Таблица3[[#This Row],[Дата заказа]])</f>
        <v>2019</v>
      </c>
      <c r="M409">
        <f>MONTH(Таблица3[[#This Row],[Дата заказа]])</f>
        <v>2</v>
      </c>
      <c r="N409">
        <f>DAY(Таблица3[[#This Row],[Дата заказа]])</f>
        <v>10</v>
      </c>
      <c r="O409" s="14">
        <f>WEEKDAY(Таблица3[[#This Row],[Дата заказа]],2)</f>
        <v>7</v>
      </c>
      <c r="P409" s="14">
        <f>WEEKNUM(Таблица3[[#This Row],[Дата заказа]],2)</f>
        <v>6</v>
      </c>
    </row>
    <row r="410" spans="1:16" x14ac:dyDescent="0.35">
      <c r="A410" s="1">
        <v>25</v>
      </c>
      <c r="B410" t="s">
        <v>3284</v>
      </c>
      <c r="C410" t="s">
        <v>3255</v>
      </c>
      <c r="D410" t="s">
        <v>3256</v>
      </c>
      <c r="E410">
        <v>1994</v>
      </c>
      <c r="F410" t="s">
        <v>3233</v>
      </c>
      <c r="G410">
        <v>10</v>
      </c>
      <c r="H410">
        <v>19940</v>
      </c>
      <c r="I410">
        <v>0.03</v>
      </c>
      <c r="J410">
        <v>19341.8</v>
      </c>
      <c r="K410" s="11">
        <v>43038</v>
      </c>
      <c r="L410">
        <f>YEAR(Таблица3[[#This Row],[Дата заказа]])</f>
        <v>2017</v>
      </c>
      <c r="M410">
        <f>MONTH(Таблица3[[#This Row],[Дата заказа]])</f>
        <v>10</v>
      </c>
      <c r="N410">
        <f>DAY(Таблица3[[#This Row],[Дата заказа]])</f>
        <v>30</v>
      </c>
      <c r="O410" s="14">
        <f>WEEKDAY(Таблица3[[#This Row],[Дата заказа]],2)</f>
        <v>1</v>
      </c>
      <c r="P410" s="14">
        <f>WEEKNUM(Таблица3[[#This Row],[Дата заказа]],2)</f>
        <v>45</v>
      </c>
    </row>
    <row r="411" spans="1:16" x14ac:dyDescent="0.35">
      <c r="A411" s="1">
        <v>7</v>
      </c>
      <c r="B411" t="s">
        <v>3268</v>
      </c>
      <c r="C411" t="s">
        <v>3240</v>
      </c>
      <c r="D411" t="s">
        <v>3269</v>
      </c>
      <c r="E411">
        <v>1923</v>
      </c>
      <c r="F411" t="s">
        <v>3229</v>
      </c>
      <c r="G411">
        <v>25</v>
      </c>
      <c r="H411">
        <v>48075</v>
      </c>
      <c r="I411">
        <v>0.06</v>
      </c>
      <c r="J411">
        <v>45190.5</v>
      </c>
      <c r="K411" s="12">
        <v>43845</v>
      </c>
      <c r="L411">
        <f>YEAR(Таблица3[[#This Row],[Дата заказа]])</f>
        <v>2020</v>
      </c>
      <c r="M411">
        <f>MONTH(Таблица3[[#This Row],[Дата заказа]])</f>
        <v>1</v>
      </c>
      <c r="N411">
        <f>DAY(Таблица3[[#This Row],[Дата заказа]])</f>
        <v>15</v>
      </c>
      <c r="O411" s="14">
        <f>WEEKDAY(Таблица3[[#This Row],[Дата заказа]],2)</f>
        <v>3</v>
      </c>
      <c r="P411" s="14">
        <f>WEEKNUM(Таблица3[[#This Row],[Дата заказа]],2)</f>
        <v>3</v>
      </c>
    </row>
    <row r="412" spans="1:16" x14ac:dyDescent="0.35">
      <c r="A412" s="1">
        <v>45</v>
      </c>
      <c r="B412" t="s">
        <v>3287</v>
      </c>
      <c r="C412" t="s">
        <v>3243</v>
      </c>
      <c r="D412" t="s">
        <v>3244</v>
      </c>
      <c r="E412">
        <v>759</v>
      </c>
      <c r="F412" t="s">
        <v>3233</v>
      </c>
      <c r="G412">
        <v>14</v>
      </c>
      <c r="H412">
        <v>10626</v>
      </c>
      <c r="I412">
        <v>0</v>
      </c>
      <c r="J412">
        <v>10626</v>
      </c>
      <c r="K412" s="11">
        <v>42561</v>
      </c>
      <c r="L412">
        <f>YEAR(Таблица3[[#This Row],[Дата заказа]])</f>
        <v>2016</v>
      </c>
      <c r="M412">
        <f>MONTH(Таблица3[[#This Row],[Дата заказа]])</f>
        <v>7</v>
      </c>
      <c r="N412">
        <f>DAY(Таблица3[[#This Row],[Дата заказа]])</f>
        <v>10</v>
      </c>
      <c r="O412" s="14">
        <f>WEEKDAY(Таблица3[[#This Row],[Дата заказа]],2)</f>
        <v>7</v>
      </c>
      <c r="P412" s="14">
        <f>WEEKNUM(Таблица3[[#This Row],[Дата заказа]],2)</f>
        <v>28</v>
      </c>
    </row>
    <row r="413" spans="1:16" x14ac:dyDescent="0.35">
      <c r="A413" s="1">
        <v>45</v>
      </c>
      <c r="B413" t="s">
        <v>3287</v>
      </c>
      <c r="C413" t="s">
        <v>3243</v>
      </c>
      <c r="D413" t="s">
        <v>3244</v>
      </c>
      <c r="E413">
        <v>759</v>
      </c>
      <c r="F413" t="s">
        <v>3233</v>
      </c>
      <c r="G413">
        <v>14</v>
      </c>
      <c r="H413">
        <v>10626</v>
      </c>
      <c r="I413">
        <v>0</v>
      </c>
      <c r="J413">
        <v>10626</v>
      </c>
      <c r="K413" s="12">
        <v>43303</v>
      </c>
      <c r="L413">
        <f>YEAR(Таблица3[[#This Row],[Дата заказа]])</f>
        <v>2018</v>
      </c>
      <c r="M413">
        <f>MONTH(Таблица3[[#This Row],[Дата заказа]])</f>
        <v>7</v>
      </c>
      <c r="N413">
        <f>DAY(Таблица3[[#This Row],[Дата заказа]])</f>
        <v>22</v>
      </c>
      <c r="O413" s="14">
        <f>WEEKDAY(Таблица3[[#This Row],[Дата заказа]],2)</f>
        <v>7</v>
      </c>
      <c r="P413" s="14">
        <f>WEEKNUM(Таблица3[[#This Row],[Дата заказа]],2)</f>
        <v>29</v>
      </c>
    </row>
    <row r="414" spans="1:16" x14ac:dyDescent="0.35">
      <c r="A414" s="1">
        <v>31</v>
      </c>
      <c r="B414" t="s">
        <v>3290</v>
      </c>
      <c r="C414" t="s">
        <v>3231</v>
      </c>
      <c r="D414" t="s">
        <v>3291</v>
      </c>
      <c r="E414">
        <v>1228</v>
      </c>
      <c r="F414" t="s">
        <v>3229</v>
      </c>
      <c r="G414">
        <v>45</v>
      </c>
      <c r="H414">
        <v>55260</v>
      </c>
      <c r="I414">
        <v>0.09</v>
      </c>
      <c r="J414">
        <v>50286.6</v>
      </c>
      <c r="K414" s="11">
        <v>43931</v>
      </c>
      <c r="L414">
        <f>YEAR(Таблица3[[#This Row],[Дата заказа]])</f>
        <v>2020</v>
      </c>
      <c r="M414">
        <f>MONTH(Таблица3[[#This Row],[Дата заказа]])</f>
        <v>4</v>
      </c>
      <c r="N414">
        <f>DAY(Таблица3[[#This Row],[Дата заказа]])</f>
        <v>10</v>
      </c>
      <c r="O414" s="14">
        <f>WEEKDAY(Таблица3[[#This Row],[Дата заказа]],2)</f>
        <v>5</v>
      </c>
      <c r="P414" s="14">
        <f>WEEKNUM(Таблица3[[#This Row],[Дата заказа]],2)</f>
        <v>15</v>
      </c>
    </row>
    <row r="415" spans="1:16" x14ac:dyDescent="0.35">
      <c r="A415" s="1">
        <v>17</v>
      </c>
      <c r="B415" t="s">
        <v>3285</v>
      </c>
      <c r="C415" t="s">
        <v>3243</v>
      </c>
      <c r="D415" t="s">
        <v>3246</v>
      </c>
      <c r="E415">
        <v>967</v>
      </c>
      <c r="F415" t="s">
        <v>3233</v>
      </c>
      <c r="G415">
        <v>12</v>
      </c>
      <c r="H415">
        <v>11604</v>
      </c>
      <c r="I415">
        <v>0</v>
      </c>
      <c r="J415">
        <v>11604</v>
      </c>
      <c r="K415" s="12">
        <v>42531</v>
      </c>
      <c r="L415">
        <f>YEAR(Таблица3[[#This Row],[Дата заказа]])</f>
        <v>2016</v>
      </c>
      <c r="M415">
        <f>MONTH(Таблица3[[#This Row],[Дата заказа]])</f>
        <v>6</v>
      </c>
      <c r="N415">
        <f>DAY(Таблица3[[#This Row],[Дата заказа]])</f>
        <v>10</v>
      </c>
      <c r="O415" s="14">
        <f>WEEKDAY(Таблица3[[#This Row],[Дата заказа]],2)</f>
        <v>5</v>
      </c>
      <c r="P415" s="14">
        <f>WEEKNUM(Таблица3[[#This Row],[Дата заказа]],2)</f>
        <v>24</v>
      </c>
    </row>
    <row r="416" spans="1:16" x14ac:dyDescent="0.35">
      <c r="A416" s="1">
        <v>54</v>
      </c>
      <c r="B416" t="s">
        <v>3249</v>
      </c>
      <c r="C416" t="s">
        <v>3250</v>
      </c>
      <c r="D416" t="s">
        <v>3251</v>
      </c>
      <c r="E416">
        <v>847</v>
      </c>
      <c r="F416" t="s">
        <v>3229</v>
      </c>
      <c r="G416">
        <v>15</v>
      </c>
      <c r="H416">
        <v>12705</v>
      </c>
      <c r="I416">
        <v>0</v>
      </c>
      <c r="J416">
        <v>12705</v>
      </c>
      <c r="K416" s="11">
        <v>43081</v>
      </c>
      <c r="L416">
        <f>YEAR(Таблица3[[#This Row],[Дата заказа]])</f>
        <v>2017</v>
      </c>
      <c r="M416">
        <f>MONTH(Таблица3[[#This Row],[Дата заказа]])</f>
        <v>12</v>
      </c>
      <c r="N416">
        <f>DAY(Таблица3[[#This Row],[Дата заказа]])</f>
        <v>12</v>
      </c>
      <c r="O416" s="14">
        <f>WEEKDAY(Таблица3[[#This Row],[Дата заказа]],2)</f>
        <v>2</v>
      </c>
      <c r="P416" s="14">
        <f>WEEKNUM(Таблица3[[#This Row],[Дата заказа]],2)</f>
        <v>51</v>
      </c>
    </row>
    <row r="417" spans="1:16" x14ac:dyDescent="0.35">
      <c r="A417" s="1">
        <v>11</v>
      </c>
      <c r="B417" t="s">
        <v>3242</v>
      </c>
      <c r="C417" t="s">
        <v>3243</v>
      </c>
      <c r="D417" t="s">
        <v>3261</v>
      </c>
      <c r="E417">
        <v>3197</v>
      </c>
      <c r="F417" t="s">
        <v>3233</v>
      </c>
      <c r="G417">
        <v>10</v>
      </c>
      <c r="H417">
        <v>31970</v>
      </c>
      <c r="I417">
        <v>0</v>
      </c>
      <c r="J417">
        <v>31970</v>
      </c>
      <c r="K417" s="12">
        <v>42493</v>
      </c>
      <c r="L417">
        <f>YEAR(Таблица3[[#This Row],[Дата заказа]])</f>
        <v>2016</v>
      </c>
      <c r="M417">
        <f>MONTH(Таблица3[[#This Row],[Дата заказа]])</f>
        <v>5</v>
      </c>
      <c r="N417">
        <f>DAY(Таблица3[[#This Row],[Дата заказа]])</f>
        <v>3</v>
      </c>
      <c r="O417" s="14">
        <f>WEEKDAY(Таблица3[[#This Row],[Дата заказа]],2)</f>
        <v>2</v>
      </c>
      <c r="P417" s="14">
        <f>WEEKNUM(Таблица3[[#This Row],[Дата заказа]],2)</f>
        <v>19</v>
      </c>
    </row>
    <row r="418" spans="1:16" x14ac:dyDescent="0.35">
      <c r="A418" s="1">
        <v>47</v>
      </c>
      <c r="B418" t="s">
        <v>3280</v>
      </c>
      <c r="C418" t="s">
        <v>3255</v>
      </c>
      <c r="D418" t="s">
        <v>3260</v>
      </c>
      <c r="E418">
        <v>1994</v>
      </c>
      <c r="F418" t="s">
        <v>3233</v>
      </c>
      <c r="G418">
        <v>12</v>
      </c>
      <c r="H418">
        <v>23928</v>
      </c>
      <c r="I418">
        <v>0.03</v>
      </c>
      <c r="J418">
        <v>23210.16</v>
      </c>
      <c r="K418" s="11">
        <v>44041</v>
      </c>
      <c r="L418">
        <f>YEAR(Таблица3[[#This Row],[Дата заказа]])</f>
        <v>2020</v>
      </c>
      <c r="M418">
        <f>MONTH(Таблица3[[#This Row],[Дата заказа]])</f>
        <v>7</v>
      </c>
      <c r="N418">
        <f>DAY(Таблица3[[#This Row],[Дата заказа]])</f>
        <v>29</v>
      </c>
      <c r="O418" s="14">
        <f>WEEKDAY(Таблица3[[#This Row],[Дата заказа]],2)</f>
        <v>3</v>
      </c>
      <c r="P418" s="14">
        <f>WEEKNUM(Таблица3[[#This Row],[Дата заказа]],2)</f>
        <v>31</v>
      </c>
    </row>
    <row r="419" spans="1:16" x14ac:dyDescent="0.35">
      <c r="A419" s="1">
        <v>30</v>
      </c>
      <c r="B419" t="s">
        <v>3292</v>
      </c>
      <c r="C419" t="s">
        <v>3227</v>
      </c>
      <c r="D419" t="s">
        <v>3293</v>
      </c>
      <c r="E419">
        <v>1730</v>
      </c>
      <c r="F419" t="s">
        <v>3229</v>
      </c>
      <c r="G419">
        <v>5</v>
      </c>
      <c r="H419">
        <v>8650</v>
      </c>
      <c r="I419">
        <v>0</v>
      </c>
      <c r="J419">
        <v>8650</v>
      </c>
      <c r="K419" s="12">
        <v>42269</v>
      </c>
      <c r="L419">
        <f>YEAR(Таблица3[[#This Row],[Дата заказа]])</f>
        <v>2015</v>
      </c>
      <c r="M419">
        <f>MONTH(Таблица3[[#This Row],[Дата заказа]])</f>
        <v>9</v>
      </c>
      <c r="N419">
        <f>DAY(Таблица3[[#This Row],[Дата заказа]])</f>
        <v>22</v>
      </c>
      <c r="O419" s="14">
        <f>WEEKDAY(Таблица3[[#This Row],[Дата заказа]],2)</f>
        <v>2</v>
      </c>
      <c r="P419" s="14">
        <f>WEEKNUM(Таблица3[[#This Row],[Дата заказа]],2)</f>
        <v>39</v>
      </c>
    </row>
    <row r="420" spans="1:16" x14ac:dyDescent="0.35">
      <c r="A420" s="1">
        <v>23</v>
      </c>
      <c r="B420" t="s">
        <v>3301</v>
      </c>
      <c r="C420" t="s">
        <v>3271</v>
      </c>
      <c r="D420" t="s">
        <v>3302</v>
      </c>
      <c r="E420">
        <v>2645</v>
      </c>
      <c r="F420" t="s">
        <v>3233</v>
      </c>
      <c r="G420">
        <v>50</v>
      </c>
      <c r="H420">
        <v>132250</v>
      </c>
      <c r="I420">
        <v>0.15</v>
      </c>
      <c r="J420">
        <v>112412.5</v>
      </c>
      <c r="K420" s="11">
        <v>42716</v>
      </c>
      <c r="L420">
        <f>YEAR(Таблица3[[#This Row],[Дата заказа]])</f>
        <v>2016</v>
      </c>
      <c r="M420">
        <f>MONTH(Таблица3[[#This Row],[Дата заказа]])</f>
        <v>12</v>
      </c>
      <c r="N420">
        <f>DAY(Таблица3[[#This Row],[Дата заказа]])</f>
        <v>12</v>
      </c>
      <c r="O420" s="14">
        <f>WEEKDAY(Таблица3[[#This Row],[Дата заказа]],2)</f>
        <v>1</v>
      </c>
      <c r="P420" s="14">
        <f>WEEKNUM(Таблица3[[#This Row],[Дата заказа]],2)</f>
        <v>51</v>
      </c>
    </row>
    <row r="421" spans="1:16" x14ac:dyDescent="0.35">
      <c r="A421" s="1">
        <v>54</v>
      </c>
      <c r="B421" t="s">
        <v>3249</v>
      </c>
      <c r="C421" t="s">
        <v>3250</v>
      </c>
      <c r="D421" t="s">
        <v>3251</v>
      </c>
      <c r="E421">
        <v>847</v>
      </c>
      <c r="F421" t="s">
        <v>3229</v>
      </c>
      <c r="G421">
        <v>15</v>
      </c>
      <c r="H421">
        <v>12705</v>
      </c>
      <c r="I421">
        <v>0</v>
      </c>
      <c r="J421">
        <v>12705</v>
      </c>
      <c r="K421" s="12">
        <v>43855</v>
      </c>
      <c r="L421">
        <f>YEAR(Таблица3[[#This Row],[Дата заказа]])</f>
        <v>2020</v>
      </c>
      <c r="M421">
        <f>MONTH(Таблица3[[#This Row],[Дата заказа]])</f>
        <v>1</v>
      </c>
      <c r="N421">
        <f>DAY(Таблица3[[#This Row],[Дата заказа]])</f>
        <v>25</v>
      </c>
      <c r="O421" s="14">
        <f>WEEKDAY(Таблица3[[#This Row],[Дата заказа]],2)</f>
        <v>6</v>
      </c>
      <c r="P421" s="14">
        <f>WEEKNUM(Таблица3[[#This Row],[Дата заказа]],2)</f>
        <v>4</v>
      </c>
    </row>
    <row r="422" spans="1:16" x14ac:dyDescent="0.35">
      <c r="A422" s="1">
        <v>16</v>
      </c>
      <c r="B422" t="s">
        <v>3299</v>
      </c>
      <c r="C422" t="s">
        <v>3275</v>
      </c>
      <c r="D422" t="s">
        <v>3300</v>
      </c>
      <c r="E422">
        <v>843</v>
      </c>
      <c r="F422" t="s">
        <v>3233</v>
      </c>
      <c r="G422">
        <v>5</v>
      </c>
      <c r="H422">
        <v>4215</v>
      </c>
      <c r="I422">
        <v>0</v>
      </c>
      <c r="J422">
        <v>4215</v>
      </c>
      <c r="K422" s="11">
        <v>42094</v>
      </c>
      <c r="L422">
        <f>YEAR(Таблица3[[#This Row],[Дата заказа]])</f>
        <v>2015</v>
      </c>
      <c r="M422">
        <f>MONTH(Таблица3[[#This Row],[Дата заказа]])</f>
        <v>3</v>
      </c>
      <c r="N422">
        <f>DAY(Таблица3[[#This Row],[Дата заказа]])</f>
        <v>31</v>
      </c>
      <c r="O422" s="14">
        <f>WEEKDAY(Таблица3[[#This Row],[Дата заказа]],2)</f>
        <v>2</v>
      </c>
      <c r="P422" s="14">
        <f>WEEKNUM(Таблица3[[#This Row],[Дата заказа]],2)</f>
        <v>14</v>
      </c>
    </row>
    <row r="423" spans="1:16" x14ac:dyDescent="0.35">
      <c r="A423" s="1">
        <v>22</v>
      </c>
      <c r="B423" t="s">
        <v>3237</v>
      </c>
      <c r="C423" t="s">
        <v>3238</v>
      </c>
      <c r="D423" t="s">
        <v>3238</v>
      </c>
      <c r="E423">
        <v>4889</v>
      </c>
      <c r="F423" t="s">
        <v>3233</v>
      </c>
      <c r="G423">
        <v>18</v>
      </c>
      <c r="H423">
        <v>88002</v>
      </c>
      <c r="I423">
        <v>0.12</v>
      </c>
      <c r="J423">
        <v>77441.759999999995</v>
      </c>
      <c r="K423" s="12">
        <v>43919</v>
      </c>
      <c r="L423">
        <f>YEAR(Таблица3[[#This Row],[Дата заказа]])</f>
        <v>2020</v>
      </c>
      <c r="M423">
        <f>MONTH(Таблица3[[#This Row],[Дата заказа]])</f>
        <v>3</v>
      </c>
      <c r="N423">
        <f>DAY(Таблица3[[#This Row],[Дата заказа]])</f>
        <v>29</v>
      </c>
      <c r="O423" s="14">
        <f>WEEKDAY(Таблица3[[#This Row],[Дата заказа]],2)</f>
        <v>7</v>
      </c>
      <c r="P423" s="14">
        <f>WEEKNUM(Таблица3[[#This Row],[Дата заказа]],2)</f>
        <v>13</v>
      </c>
    </row>
    <row r="424" spans="1:16" x14ac:dyDescent="0.35">
      <c r="A424" s="1">
        <v>40</v>
      </c>
      <c r="B424" t="s">
        <v>3249</v>
      </c>
      <c r="C424" t="s">
        <v>3250</v>
      </c>
      <c r="D424" t="s">
        <v>3251</v>
      </c>
      <c r="E424">
        <v>847</v>
      </c>
      <c r="F424" t="s">
        <v>3229</v>
      </c>
      <c r="G424">
        <v>15</v>
      </c>
      <c r="H424">
        <v>12705</v>
      </c>
      <c r="I424">
        <v>0</v>
      </c>
      <c r="J424">
        <v>12705</v>
      </c>
      <c r="K424" s="11">
        <v>43940</v>
      </c>
      <c r="L424">
        <f>YEAR(Таблица3[[#This Row],[Дата заказа]])</f>
        <v>2020</v>
      </c>
      <c r="M424">
        <f>MONTH(Таблица3[[#This Row],[Дата заказа]])</f>
        <v>4</v>
      </c>
      <c r="N424">
        <f>DAY(Таблица3[[#This Row],[Дата заказа]])</f>
        <v>19</v>
      </c>
      <c r="O424" s="14">
        <f>WEEKDAY(Таблица3[[#This Row],[Дата заказа]],2)</f>
        <v>7</v>
      </c>
      <c r="P424" s="14">
        <f>WEEKNUM(Таблица3[[#This Row],[Дата заказа]],2)</f>
        <v>16</v>
      </c>
    </row>
    <row r="425" spans="1:16" x14ac:dyDescent="0.35">
      <c r="A425" s="1">
        <v>12</v>
      </c>
      <c r="B425" t="s">
        <v>3264</v>
      </c>
      <c r="C425" t="s">
        <v>3250</v>
      </c>
      <c r="D425" t="s">
        <v>3265</v>
      </c>
      <c r="E425">
        <v>1386</v>
      </c>
      <c r="F425" t="s">
        <v>3229</v>
      </c>
      <c r="G425">
        <v>20</v>
      </c>
      <c r="H425">
        <v>27720</v>
      </c>
      <c r="I425">
        <v>0.03</v>
      </c>
      <c r="J425">
        <v>26888.400000000001</v>
      </c>
      <c r="K425" s="12">
        <v>42206</v>
      </c>
      <c r="L425">
        <f>YEAR(Таблица3[[#This Row],[Дата заказа]])</f>
        <v>2015</v>
      </c>
      <c r="M425">
        <f>MONTH(Таблица3[[#This Row],[Дата заказа]])</f>
        <v>7</v>
      </c>
      <c r="N425">
        <f>DAY(Таблица3[[#This Row],[Дата заказа]])</f>
        <v>21</v>
      </c>
      <c r="O425" s="14">
        <f>WEEKDAY(Таблица3[[#This Row],[Дата заказа]],2)</f>
        <v>2</v>
      </c>
      <c r="P425" s="14">
        <f>WEEKNUM(Таблица3[[#This Row],[Дата заказа]],2)</f>
        <v>30</v>
      </c>
    </row>
    <row r="426" spans="1:16" x14ac:dyDescent="0.35">
      <c r="A426" s="1">
        <v>24</v>
      </c>
      <c r="B426" t="s">
        <v>3234</v>
      </c>
      <c r="C426" t="s">
        <v>3235</v>
      </c>
      <c r="D426" t="s">
        <v>3236</v>
      </c>
      <c r="E426">
        <v>957</v>
      </c>
      <c r="F426" t="s">
        <v>3229</v>
      </c>
      <c r="G426">
        <v>25</v>
      </c>
      <c r="H426">
        <v>23925</v>
      </c>
      <c r="I426">
        <v>0.03</v>
      </c>
      <c r="J426">
        <v>23207.25</v>
      </c>
      <c r="K426" s="11">
        <v>43082</v>
      </c>
      <c r="L426">
        <f>YEAR(Таблица3[[#This Row],[Дата заказа]])</f>
        <v>2017</v>
      </c>
      <c r="M426">
        <f>MONTH(Таблица3[[#This Row],[Дата заказа]])</f>
        <v>12</v>
      </c>
      <c r="N426">
        <f>DAY(Таблица3[[#This Row],[Дата заказа]])</f>
        <v>13</v>
      </c>
      <c r="O426" s="14">
        <f>WEEKDAY(Таблица3[[#This Row],[Дата заказа]],2)</f>
        <v>3</v>
      </c>
      <c r="P426" s="14">
        <f>WEEKNUM(Таблица3[[#This Row],[Дата заказа]],2)</f>
        <v>51</v>
      </c>
    </row>
    <row r="427" spans="1:16" x14ac:dyDescent="0.35">
      <c r="A427" s="1">
        <v>5</v>
      </c>
      <c r="B427" t="s">
        <v>3277</v>
      </c>
      <c r="C427" t="s">
        <v>3243</v>
      </c>
      <c r="D427" t="s">
        <v>3278</v>
      </c>
      <c r="E427">
        <v>1182</v>
      </c>
      <c r="F427" t="s">
        <v>3229</v>
      </c>
      <c r="G427">
        <v>17</v>
      </c>
      <c r="H427">
        <v>20094</v>
      </c>
      <c r="I427">
        <v>0.03</v>
      </c>
      <c r="J427">
        <v>19491.18</v>
      </c>
      <c r="K427" s="12">
        <v>43535</v>
      </c>
      <c r="L427">
        <f>YEAR(Таблица3[[#This Row],[Дата заказа]])</f>
        <v>2019</v>
      </c>
      <c r="M427">
        <f>MONTH(Таблица3[[#This Row],[Дата заказа]])</f>
        <v>3</v>
      </c>
      <c r="N427">
        <f>DAY(Таблица3[[#This Row],[Дата заказа]])</f>
        <v>11</v>
      </c>
      <c r="O427" s="14">
        <f>WEEKDAY(Таблица3[[#This Row],[Дата заказа]],2)</f>
        <v>1</v>
      </c>
      <c r="P427" s="14">
        <f>WEEKNUM(Таблица3[[#This Row],[Дата заказа]],2)</f>
        <v>11</v>
      </c>
    </row>
    <row r="428" spans="1:16" x14ac:dyDescent="0.35">
      <c r="A428" s="1">
        <v>17</v>
      </c>
      <c r="B428" t="s">
        <v>3285</v>
      </c>
      <c r="C428" t="s">
        <v>3243</v>
      </c>
      <c r="D428" t="s">
        <v>3246</v>
      </c>
      <c r="E428">
        <v>967</v>
      </c>
      <c r="F428" t="s">
        <v>3233</v>
      </c>
      <c r="G428">
        <v>12</v>
      </c>
      <c r="H428">
        <v>11604</v>
      </c>
      <c r="I428">
        <v>0</v>
      </c>
      <c r="J428">
        <v>11604</v>
      </c>
      <c r="K428" s="11">
        <v>43329</v>
      </c>
      <c r="L428">
        <f>YEAR(Таблица3[[#This Row],[Дата заказа]])</f>
        <v>2018</v>
      </c>
      <c r="M428">
        <f>MONTH(Таблица3[[#This Row],[Дата заказа]])</f>
        <v>8</v>
      </c>
      <c r="N428">
        <f>DAY(Таблица3[[#This Row],[Дата заказа]])</f>
        <v>17</v>
      </c>
      <c r="O428" s="14">
        <f>WEEKDAY(Таблица3[[#This Row],[Дата заказа]],2)</f>
        <v>5</v>
      </c>
      <c r="P428" s="14">
        <f>WEEKNUM(Таблица3[[#This Row],[Дата заказа]],2)</f>
        <v>33</v>
      </c>
    </row>
    <row r="429" spans="1:16" x14ac:dyDescent="0.35">
      <c r="A429" s="1">
        <v>28</v>
      </c>
      <c r="B429" t="s">
        <v>3254</v>
      </c>
      <c r="C429" t="s">
        <v>3255</v>
      </c>
      <c r="D429" t="s">
        <v>3256</v>
      </c>
      <c r="E429">
        <v>1994</v>
      </c>
      <c r="F429" t="s">
        <v>3233</v>
      </c>
      <c r="G429">
        <v>40</v>
      </c>
      <c r="H429">
        <v>79760</v>
      </c>
      <c r="I429">
        <v>0.12</v>
      </c>
      <c r="J429">
        <v>70188.800000000003</v>
      </c>
      <c r="K429" s="12">
        <v>44130</v>
      </c>
      <c r="L429">
        <f>YEAR(Таблица3[[#This Row],[Дата заказа]])</f>
        <v>2020</v>
      </c>
      <c r="M429">
        <f>MONTH(Таблица3[[#This Row],[Дата заказа]])</f>
        <v>10</v>
      </c>
      <c r="N429">
        <f>DAY(Таблица3[[#This Row],[Дата заказа]])</f>
        <v>26</v>
      </c>
      <c r="O429" s="14">
        <f>WEEKDAY(Таблица3[[#This Row],[Дата заказа]],2)</f>
        <v>1</v>
      </c>
      <c r="P429" s="14">
        <f>WEEKNUM(Таблица3[[#This Row],[Дата заказа]],2)</f>
        <v>44</v>
      </c>
    </row>
    <row r="430" spans="1:16" x14ac:dyDescent="0.35">
      <c r="A430" s="1">
        <v>33</v>
      </c>
      <c r="B430" t="s">
        <v>3280</v>
      </c>
      <c r="C430" t="s">
        <v>3255</v>
      </c>
      <c r="D430" t="s">
        <v>3260</v>
      </c>
      <c r="E430">
        <v>1994</v>
      </c>
      <c r="F430" t="s">
        <v>3233</v>
      </c>
      <c r="G430">
        <v>12</v>
      </c>
      <c r="H430">
        <v>23928</v>
      </c>
      <c r="I430">
        <v>0.03</v>
      </c>
      <c r="J430">
        <v>23210.16</v>
      </c>
      <c r="K430" s="11">
        <v>42763</v>
      </c>
      <c r="L430">
        <f>YEAR(Таблица3[[#This Row],[Дата заказа]])</f>
        <v>2017</v>
      </c>
      <c r="M430">
        <f>MONTH(Таблица3[[#This Row],[Дата заказа]])</f>
        <v>1</v>
      </c>
      <c r="N430">
        <f>DAY(Таблица3[[#This Row],[Дата заказа]])</f>
        <v>28</v>
      </c>
      <c r="O430" s="14">
        <f>WEEKDAY(Таблица3[[#This Row],[Дата заказа]],2)</f>
        <v>6</v>
      </c>
      <c r="P430" s="14">
        <f>WEEKNUM(Таблица3[[#This Row],[Дата заказа]],2)</f>
        <v>5</v>
      </c>
    </row>
    <row r="431" spans="1:16" x14ac:dyDescent="0.35">
      <c r="A431" s="1">
        <v>39</v>
      </c>
      <c r="B431" t="s">
        <v>3268</v>
      </c>
      <c r="C431" t="s">
        <v>3240</v>
      </c>
      <c r="D431" t="s">
        <v>3269</v>
      </c>
      <c r="E431">
        <v>1923</v>
      </c>
      <c r="F431" t="s">
        <v>3229</v>
      </c>
      <c r="G431">
        <v>25</v>
      </c>
      <c r="H431">
        <v>48075</v>
      </c>
      <c r="I431">
        <v>0.06</v>
      </c>
      <c r="J431">
        <v>45190.5</v>
      </c>
      <c r="K431" s="12">
        <v>42074</v>
      </c>
      <c r="L431">
        <f>YEAR(Таблица3[[#This Row],[Дата заказа]])</f>
        <v>2015</v>
      </c>
      <c r="M431">
        <f>MONTH(Таблица3[[#This Row],[Дата заказа]])</f>
        <v>3</v>
      </c>
      <c r="N431">
        <f>DAY(Таблица3[[#This Row],[Дата заказа]])</f>
        <v>11</v>
      </c>
      <c r="O431" s="14">
        <f>WEEKDAY(Таблица3[[#This Row],[Дата заказа]],2)</f>
        <v>3</v>
      </c>
      <c r="P431" s="14">
        <f>WEEKNUM(Таблица3[[#This Row],[Дата заказа]],2)</f>
        <v>11</v>
      </c>
    </row>
    <row r="432" spans="1:16" x14ac:dyDescent="0.35">
      <c r="A432" s="1">
        <v>4</v>
      </c>
      <c r="B432" t="s">
        <v>3270</v>
      </c>
      <c r="C432" t="s">
        <v>3271</v>
      </c>
      <c r="D432" t="s">
        <v>3294</v>
      </c>
      <c r="E432">
        <v>2211</v>
      </c>
      <c r="F432" t="s">
        <v>3233</v>
      </c>
      <c r="G432">
        <v>25</v>
      </c>
      <c r="H432">
        <v>55275</v>
      </c>
      <c r="I432">
        <v>0.09</v>
      </c>
      <c r="J432">
        <v>50300.25</v>
      </c>
      <c r="K432" s="11">
        <v>43960</v>
      </c>
      <c r="L432">
        <f>YEAR(Таблица3[[#This Row],[Дата заказа]])</f>
        <v>2020</v>
      </c>
      <c r="M432">
        <f>MONTH(Таблица3[[#This Row],[Дата заказа]])</f>
        <v>5</v>
      </c>
      <c r="N432">
        <f>DAY(Таблица3[[#This Row],[Дата заказа]])</f>
        <v>9</v>
      </c>
      <c r="O432" s="14">
        <f>WEEKDAY(Таблица3[[#This Row],[Дата заказа]],2)</f>
        <v>6</v>
      </c>
      <c r="P432" s="14">
        <f>WEEKNUM(Таблица3[[#This Row],[Дата заказа]],2)</f>
        <v>19</v>
      </c>
    </row>
    <row r="433" spans="1:16" x14ac:dyDescent="0.35">
      <c r="A433" s="1">
        <v>52</v>
      </c>
      <c r="B433" t="s">
        <v>3277</v>
      </c>
      <c r="C433" t="s">
        <v>3243</v>
      </c>
      <c r="D433" t="s">
        <v>3278</v>
      </c>
      <c r="E433">
        <v>1182</v>
      </c>
      <c r="F433" t="s">
        <v>3229</v>
      </c>
      <c r="G433">
        <v>17</v>
      </c>
      <c r="H433">
        <v>20094</v>
      </c>
      <c r="I433">
        <v>0.03</v>
      </c>
      <c r="J433">
        <v>19491.18</v>
      </c>
      <c r="K433" s="12">
        <v>43275</v>
      </c>
      <c r="L433">
        <f>YEAR(Таблица3[[#This Row],[Дата заказа]])</f>
        <v>2018</v>
      </c>
      <c r="M433">
        <f>MONTH(Таблица3[[#This Row],[Дата заказа]])</f>
        <v>6</v>
      </c>
      <c r="N433">
        <f>DAY(Таблица3[[#This Row],[Дата заказа]])</f>
        <v>24</v>
      </c>
      <c r="O433" s="14">
        <f>WEEKDAY(Таблица3[[#This Row],[Дата заказа]],2)</f>
        <v>7</v>
      </c>
      <c r="P433" s="14">
        <f>WEEKNUM(Таблица3[[#This Row],[Дата заказа]],2)</f>
        <v>25</v>
      </c>
    </row>
    <row r="434" spans="1:16" x14ac:dyDescent="0.35">
      <c r="A434" s="1">
        <v>46</v>
      </c>
      <c r="B434" t="s">
        <v>3279</v>
      </c>
      <c r="C434" t="s">
        <v>3227</v>
      </c>
      <c r="D434" t="s">
        <v>3227</v>
      </c>
      <c r="E434">
        <v>770</v>
      </c>
      <c r="F434" t="s">
        <v>3229</v>
      </c>
      <c r="G434">
        <v>20</v>
      </c>
      <c r="H434">
        <v>15400</v>
      </c>
      <c r="I434">
        <v>0.03</v>
      </c>
      <c r="J434">
        <v>14938</v>
      </c>
      <c r="K434" s="11">
        <v>42716</v>
      </c>
      <c r="L434">
        <f>YEAR(Таблица3[[#This Row],[Дата заказа]])</f>
        <v>2016</v>
      </c>
      <c r="M434">
        <f>MONTH(Таблица3[[#This Row],[Дата заказа]])</f>
        <v>12</v>
      </c>
      <c r="N434">
        <f>DAY(Таблица3[[#This Row],[Дата заказа]])</f>
        <v>12</v>
      </c>
      <c r="O434" s="14">
        <f>WEEKDAY(Таблица3[[#This Row],[Дата заказа]],2)</f>
        <v>1</v>
      </c>
      <c r="P434" s="14">
        <f>WEEKNUM(Таблица3[[#This Row],[Дата заказа]],2)</f>
        <v>51</v>
      </c>
    </row>
    <row r="435" spans="1:16" x14ac:dyDescent="0.35">
      <c r="A435" s="1">
        <v>13</v>
      </c>
      <c r="B435" t="s">
        <v>3287</v>
      </c>
      <c r="C435" t="s">
        <v>3243</v>
      </c>
      <c r="D435" t="s">
        <v>3244</v>
      </c>
      <c r="E435">
        <v>759</v>
      </c>
      <c r="F435" t="s">
        <v>3233</v>
      </c>
      <c r="G435">
        <v>14</v>
      </c>
      <c r="H435">
        <v>10626</v>
      </c>
      <c r="I435">
        <v>0</v>
      </c>
      <c r="J435">
        <v>10626</v>
      </c>
      <c r="K435" s="12">
        <v>42680</v>
      </c>
      <c r="L435">
        <f>YEAR(Таблица3[[#This Row],[Дата заказа]])</f>
        <v>2016</v>
      </c>
      <c r="M435">
        <f>MONTH(Таблица3[[#This Row],[Дата заказа]])</f>
        <v>11</v>
      </c>
      <c r="N435">
        <f>DAY(Таблица3[[#This Row],[Дата заказа]])</f>
        <v>6</v>
      </c>
      <c r="O435" s="14">
        <f>WEEKDAY(Таблица3[[#This Row],[Дата заказа]],2)</f>
        <v>7</v>
      </c>
      <c r="P435" s="14">
        <f>WEEKNUM(Таблица3[[#This Row],[Дата заказа]],2)</f>
        <v>45</v>
      </c>
    </row>
    <row r="436" spans="1:16" x14ac:dyDescent="0.35">
      <c r="A436" s="1">
        <v>16</v>
      </c>
      <c r="B436" t="s">
        <v>3299</v>
      </c>
      <c r="C436" t="s">
        <v>3275</v>
      </c>
      <c r="D436" t="s">
        <v>3300</v>
      </c>
      <c r="E436">
        <v>843</v>
      </c>
      <c r="F436" t="s">
        <v>3233</v>
      </c>
      <c r="G436">
        <v>5</v>
      </c>
      <c r="H436">
        <v>4215</v>
      </c>
      <c r="I436">
        <v>0</v>
      </c>
      <c r="J436">
        <v>4215</v>
      </c>
      <c r="K436" s="11">
        <v>42865</v>
      </c>
      <c r="L436">
        <f>YEAR(Таблица3[[#This Row],[Дата заказа]])</f>
        <v>2017</v>
      </c>
      <c r="M436">
        <f>MONTH(Таблица3[[#This Row],[Дата заказа]])</f>
        <v>5</v>
      </c>
      <c r="N436">
        <f>DAY(Таблица3[[#This Row],[Дата заказа]])</f>
        <v>10</v>
      </c>
      <c r="O436" s="14">
        <f>WEEKDAY(Таблица3[[#This Row],[Дата заказа]],2)</f>
        <v>3</v>
      </c>
      <c r="P436" s="14">
        <f>WEEKNUM(Таблица3[[#This Row],[Дата заказа]],2)</f>
        <v>20</v>
      </c>
    </row>
    <row r="437" spans="1:16" x14ac:dyDescent="0.35">
      <c r="A437" s="1">
        <v>22</v>
      </c>
      <c r="B437" t="s">
        <v>3237</v>
      </c>
      <c r="C437" t="s">
        <v>3238</v>
      </c>
      <c r="D437" t="s">
        <v>3238</v>
      </c>
      <c r="E437">
        <v>4889</v>
      </c>
      <c r="F437" t="s">
        <v>3233</v>
      </c>
      <c r="G437">
        <v>18</v>
      </c>
      <c r="H437">
        <v>88002</v>
      </c>
      <c r="I437">
        <v>0.12</v>
      </c>
      <c r="J437">
        <v>77441.759999999995</v>
      </c>
      <c r="K437" s="12">
        <v>43162</v>
      </c>
      <c r="L437">
        <f>YEAR(Таблица3[[#This Row],[Дата заказа]])</f>
        <v>2018</v>
      </c>
      <c r="M437">
        <f>MONTH(Таблица3[[#This Row],[Дата заказа]])</f>
        <v>3</v>
      </c>
      <c r="N437">
        <f>DAY(Таблица3[[#This Row],[Дата заказа]])</f>
        <v>3</v>
      </c>
      <c r="O437" s="14">
        <f>WEEKDAY(Таблица3[[#This Row],[Дата заказа]],2)</f>
        <v>6</v>
      </c>
      <c r="P437" s="14">
        <f>WEEKNUM(Таблица3[[#This Row],[Дата заказа]],2)</f>
        <v>9</v>
      </c>
    </row>
    <row r="438" spans="1:16" x14ac:dyDescent="0.35">
      <c r="A438" s="1">
        <v>47</v>
      </c>
      <c r="B438" t="s">
        <v>3280</v>
      </c>
      <c r="C438" t="s">
        <v>3255</v>
      </c>
      <c r="D438" t="s">
        <v>3260</v>
      </c>
      <c r="E438">
        <v>1994</v>
      </c>
      <c r="F438" t="s">
        <v>3233</v>
      </c>
      <c r="G438">
        <v>12</v>
      </c>
      <c r="H438">
        <v>23928</v>
      </c>
      <c r="I438">
        <v>0.03</v>
      </c>
      <c r="J438">
        <v>23210.16</v>
      </c>
      <c r="K438" s="11">
        <v>42043</v>
      </c>
      <c r="L438">
        <f>YEAR(Таблица3[[#This Row],[Дата заказа]])</f>
        <v>2015</v>
      </c>
      <c r="M438">
        <f>MONTH(Таблица3[[#This Row],[Дата заказа]])</f>
        <v>2</v>
      </c>
      <c r="N438">
        <f>DAY(Таблица3[[#This Row],[Дата заказа]])</f>
        <v>8</v>
      </c>
      <c r="O438" s="14">
        <f>WEEKDAY(Таблица3[[#This Row],[Дата заказа]],2)</f>
        <v>7</v>
      </c>
      <c r="P438" s="14">
        <f>WEEKNUM(Таблица3[[#This Row],[Дата заказа]],2)</f>
        <v>6</v>
      </c>
    </row>
    <row r="439" spans="1:16" x14ac:dyDescent="0.35">
      <c r="A439" s="1">
        <v>9</v>
      </c>
      <c r="B439" t="s">
        <v>3273</v>
      </c>
      <c r="C439" t="s">
        <v>3271</v>
      </c>
      <c r="D439" t="s">
        <v>3271</v>
      </c>
      <c r="E439">
        <v>699</v>
      </c>
      <c r="F439" t="s">
        <v>3233</v>
      </c>
      <c r="G439">
        <v>10</v>
      </c>
      <c r="H439">
        <v>6990</v>
      </c>
      <c r="I439">
        <v>0</v>
      </c>
      <c r="J439">
        <v>6990</v>
      </c>
      <c r="K439" s="12">
        <v>43561</v>
      </c>
      <c r="L439">
        <f>YEAR(Таблица3[[#This Row],[Дата заказа]])</f>
        <v>2019</v>
      </c>
      <c r="M439">
        <f>MONTH(Таблица3[[#This Row],[Дата заказа]])</f>
        <v>4</v>
      </c>
      <c r="N439">
        <f>DAY(Таблица3[[#This Row],[Дата заказа]])</f>
        <v>6</v>
      </c>
      <c r="O439" s="14">
        <f>WEEKDAY(Таблица3[[#This Row],[Дата заказа]],2)</f>
        <v>6</v>
      </c>
      <c r="P439" s="14">
        <f>WEEKNUM(Таблица3[[#This Row],[Дата заказа]],2)</f>
        <v>14</v>
      </c>
    </row>
    <row r="440" spans="1:16" x14ac:dyDescent="0.35">
      <c r="A440" s="1">
        <v>32</v>
      </c>
      <c r="B440" t="s">
        <v>3245</v>
      </c>
      <c r="C440" t="s">
        <v>3243</v>
      </c>
      <c r="D440" t="s">
        <v>3246</v>
      </c>
      <c r="E440">
        <v>967</v>
      </c>
      <c r="F440" t="s">
        <v>3233</v>
      </c>
      <c r="G440">
        <v>8</v>
      </c>
      <c r="H440">
        <v>7736</v>
      </c>
      <c r="I440">
        <v>0</v>
      </c>
      <c r="J440">
        <v>7736</v>
      </c>
      <c r="K440" s="11">
        <v>42145</v>
      </c>
      <c r="L440">
        <f>YEAR(Таблица3[[#This Row],[Дата заказа]])</f>
        <v>2015</v>
      </c>
      <c r="M440">
        <f>MONTH(Таблица3[[#This Row],[Дата заказа]])</f>
        <v>5</v>
      </c>
      <c r="N440">
        <f>DAY(Таблица3[[#This Row],[Дата заказа]])</f>
        <v>21</v>
      </c>
      <c r="O440" s="14">
        <f>WEEKDAY(Таблица3[[#This Row],[Дата заказа]],2)</f>
        <v>4</v>
      </c>
      <c r="P440" s="14">
        <f>WEEKNUM(Таблица3[[#This Row],[Дата заказа]],2)</f>
        <v>21</v>
      </c>
    </row>
    <row r="441" spans="1:16" x14ac:dyDescent="0.35">
      <c r="A441" s="1">
        <v>49</v>
      </c>
      <c r="B441" t="s">
        <v>3230</v>
      </c>
      <c r="C441" t="s">
        <v>3231</v>
      </c>
      <c r="D441" t="s">
        <v>3232</v>
      </c>
      <c r="E441">
        <v>617</v>
      </c>
      <c r="F441" t="s">
        <v>3233</v>
      </c>
      <c r="G441">
        <v>25</v>
      </c>
      <c r="H441">
        <v>15425</v>
      </c>
      <c r="I441">
        <v>0</v>
      </c>
      <c r="J441">
        <v>15425</v>
      </c>
      <c r="K441" s="12">
        <v>42149</v>
      </c>
      <c r="L441">
        <f>YEAR(Таблица3[[#This Row],[Дата заказа]])</f>
        <v>2015</v>
      </c>
      <c r="M441">
        <f>MONTH(Таблица3[[#This Row],[Дата заказа]])</f>
        <v>5</v>
      </c>
      <c r="N441">
        <f>DAY(Таблица3[[#This Row],[Дата заказа]])</f>
        <v>25</v>
      </c>
      <c r="O441" s="14">
        <f>WEEKDAY(Таблица3[[#This Row],[Дата заказа]],2)</f>
        <v>1</v>
      </c>
      <c r="P441" s="14">
        <f>WEEKNUM(Таблица3[[#This Row],[Дата заказа]],2)</f>
        <v>22</v>
      </c>
    </row>
    <row r="442" spans="1:16" x14ac:dyDescent="0.35">
      <c r="A442" s="1">
        <v>39</v>
      </c>
      <c r="B442" t="s">
        <v>3268</v>
      </c>
      <c r="C442" t="s">
        <v>3240</v>
      </c>
      <c r="D442" t="s">
        <v>3269</v>
      </c>
      <c r="E442">
        <v>1923</v>
      </c>
      <c r="F442" t="s">
        <v>3229</v>
      </c>
      <c r="G442">
        <v>25</v>
      </c>
      <c r="H442">
        <v>48075</v>
      </c>
      <c r="I442">
        <v>0.06</v>
      </c>
      <c r="J442">
        <v>45190.5</v>
      </c>
      <c r="K442" s="11">
        <v>42138</v>
      </c>
      <c r="L442">
        <f>YEAR(Таблица3[[#This Row],[Дата заказа]])</f>
        <v>2015</v>
      </c>
      <c r="M442">
        <f>MONTH(Таблица3[[#This Row],[Дата заказа]])</f>
        <v>5</v>
      </c>
      <c r="N442">
        <f>DAY(Таблица3[[#This Row],[Дата заказа]])</f>
        <v>14</v>
      </c>
      <c r="O442" s="14">
        <f>WEEKDAY(Таблица3[[#This Row],[Дата заказа]],2)</f>
        <v>4</v>
      </c>
      <c r="P442" s="14">
        <f>WEEKNUM(Таблица3[[#This Row],[Дата заказа]],2)</f>
        <v>20</v>
      </c>
    </row>
    <row r="443" spans="1:16" x14ac:dyDescent="0.35">
      <c r="A443" s="1">
        <v>29</v>
      </c>
      <c r="B443" t="s">
        <v>3274</v>
      </c>
      <c r="C443" t="s">
        <v>3275</v>
      </c>
      <c r="D443" t="s">
        <v>3276</v>
      </c>
      <c r="E443">
        <v>843</v>
      </c>
      <c r="F443" t="s">
        <v>3233</v>
      </c>
      <c r="G443">
        <v>10</v>
      </c>
      <c r="H443">
        <v>8430</v>
      </c>
      <c r="I443">
        <v>0</v>
      </c>
      <c r="J443">
        <v>8430</v>
      </c>
      <c r="K443" s="12">
        <v>42368</v>
      </c>
      <c r="L443">
        <f>YEAR(Таблица3[[#This Row],[Дата заказа]])</f>
        <v>2015</v>
      </c>
      <c r="M443">
        <f>MONTH(Таблица3[[#This Row],[Дата заказа]])</f>
        <v>12</v>
      </c>
      <c r="N443">
        <f>DAY(Таблица3[[#This Row],[Дата заказа]])</f>
        <v>30</v>
      </c>
      <c r="O443" s="14">
        <f>WEEKDAY(Таблица3[[#This Row],[Дата заказа]],2)</f>
        <v>3</v>
      </c>
      <c r="P443" s="14">
        <f>WEEKNUM(Таблица3[[#This Row],[Дата заказа]],2)</f>
        <v>53</v>
      </c>
    </row>
    <row r="444" spans="1:16" x14ac:dyDescent="0.35">
      <c r="A444" s="1">
        <v>24</v>
      </c>
      <c r="B444" t="s">
        <v>3234</v>
      </c>
      <c r="C444" t="s">
        <v>3235</v>
      </c>
      <c r="D444" t="s">
        <v>3236</v>
      </c>
      <c r="E444">
        <v>957</v>
      </c>
      <c r="F444" t="s">
        <v>3229</v>
      </c>
      <c r="G444">
        <v>25</v>
      </c>
      <c r="H444">
        <v>23925</v>
      </c>
      <c r="I444">
        <v>0.03</v>
      </c>
      <c r="J444">
        <v>23207.25</v>
      </c>
      <c r="K444" s="11">
        <v>43854</v>
      </c>
      <c r="L444">
        <f>YEAR(Таблица3[[#This Row],[Дата заказа]])</f>
        <v>2020</v>
      </c>
      <c r="M444">
        <f>MONTH(Таблица3[[#This Row],[Дата заказа]])</f>
        <v>1</v>
      </c>
      <c r="N444">
        <f>DAY(Таблица3[[#This Row],[Дата заказа]])</f>
        <v>24</v>
      </c>
      <c r="O444" s="14">
        <f>WEEKDAY(Таблица3[[#This Row],[Дата заказа]],2)</f>
        <v>5</v>
      </c>
      <c r="P444" s="14">
        <f>WEEKNUM(Таблица3[[#This Row],[Дата заказа]],2)</f>
        <v>4</v>
      </c>
    </row>
    <row r="445" spans="1:16" x14ac:dyDescent="0.35">
      <c r="A445" s="1">
        <v>16</v>
      </c>
      <c r="B445" t="s">
        <v>3299</v>
      </c>
      <c r="C445" t="s">
        <v>3275</v>
      </c>
      <c r="D445" t="s">
        <v>3300</v>
      </c>
      <c r="E445">
        <v>843</v>
      </c>
      <c r="F445" t="s">
        <v>3233</v>
      </c>
      <c r="G445">
        <v>5</v>
      </c>
      <c r="H445">
        <v>4215</v>
      </c>
      <c r="I445">
        <v>0</v>
      </c>
      <c r="J445">
        <v>4215</v>
      </c>
      <c r="K445" s="12">
        <v>42549</v>
      </c>
      <c r="L445">
        <f>YEAR(Таблица3[[#This Row],[Дата заказа]])</f>
        <v>2016</v>
      </c>
      <c r="M445">
        <f>MONTH(Таблица3[[#This Row],[Дата заказа]])</f>
        <v>6</v>
      </c>
      <c r="N445">
        <f>DAY(Таблица3[[#This Row],[Дата заказа]])</f>
        <v>28</v>
      </c>
      <c r="O445" s="14">
        <f>WEEKDAY(Таблица3[[#This Row],[Дата заказа]],2)</f>
        <v>2</v>
      </c>
      <c r="P445" s="14">
        <f>WEEKNUM(Таблица3[[#This Row],[Дата заказа]],2)</f>
        <v>27</v>
      </c>
    </row>
    <row r="446" spans="1:16" x14ac:dyDescent="0.35">
      <c r="A446" s="1">
        <v>4</v>
      </c>
      <c r="B446" t="s">
        <v>3270</v>
      </c>
      <c r="C446" t="s">
        <v>3271</v>
      </c>
      <c r="D446" t="s">
        <v>3294</v>
      </c>
      <c r="E446">
        <v>2211</v>
      </c>
      <c r="F446" t="s">
        <v>3233</v>
      </c>
      <c r="G446">
        <v>25</v>
      </c>
      <c r="H446">
        <v>55275</v>
      </c>
      <c r="I446">
        <v>0.09</v>
      </c>
      <c r="J446">
        <v>50300.25</v>
      </c>
      <c r="K446" s="11">
        <v>42197</v>
      </c>
      <c r="L446">
        <f>YEAR(Таблица3[[#This Row],[Дата заказа]])</f>
        <v>2015</v>
      </c>
      <c r="M446">
        <f>MONTH(Таблица3[[#This Row],[Дата заказа]])</f>
        <v>7</v>
      </c>
      <c r="N446">
        <f>DAY(Таблица3[[#This Row],[Дата заказа]])</f>
        <v>12</v>
      </c>
      <c r="O446" s="14">
        <f>WEEKDAY(Таблица3[[#This Row],[Дата заказа]],2)</f>
        <v>7</v>
      </c>
      <c r="P446" s="14">
        <f>WEEKNUM(Таблица3[[#This Row],[Дата заказа]],2)</f>
        <v>28</v>
      </c>
    </row>
    <row r="447" spans="1:16" x14ac:dyDescent="0.35">
      <c r="A447" s="1">
        <v>37</v>
      </c>
      <c r="B447" t="s">
        <v>3270</v>
      </c>
      <c r="C447" t="s">
        <v>3271</v>
      </c>
      <c r="D447" t="s">
        <v>3272</v>
      </c>
      <c r="E447">
        <v>2211</v>
      </c>
      <c r="F447" t="s">
        <v>3233</v>
      </c>
      <c r="G447">
        <v>25</v>
      </c>
      <c r="H447">
        <v>55275</v>
      </c>
      <c r="I447">
        <v>0.09</v>
      </c>
      <c r="J447">
        <v>50300.25</v>
      </c>
      <c r="K447" s="12">
        <v>43907</v>
      </c>
      <c r="L447">
        <f>YEAR(Таблица3[[#This Row],[Дата заказа]])</f>
        <v>2020</v>
      </c>
      <c r="M447">
        <f>MONTH(Таблица3[[#This Row],[Дата заказа]])</f>
        <v>3</v>
      </c>
      <c r="N447">
        <f>DAY(Таблица3[[#This Row],[Дата заказа]])</f>
        <v>17</v>
      </c>
      <c r="O447" s="14">
        <f>WEEKDAY(Таблица3[[#This Row],[Дата заказа]],2)</f>
        <v>2</v>
      </c>
      <c r="P447" s="14">
        <f>WEEKNUM(Таблица3[[#This Row],[Дата заказа]],2)</f>
        <v>12</v>
      </c>
    </row>
    <row r="448" spans="1:16" x14ac:dyDescent="0.35">
      <c r="A448" s="1">
        <v>55</v>
      </c>
      <c r="B448" t="s">
        <v>3273</v>
      </c>
      <c r="C448" t="s">
        <v>3271</v>
      </c>
      <c r="D448" t="s">
        <v>3271</v>
      </c>
      <c r="E448">
        <v>699</v>
      </c>
      <c r="F448" t="s">
        <v>3233</v>
      </c>
      <c r="G448">
        <v>10</v>
      </c>
      <c r="H448">
        <v>6990</v>
      </c>
      <c r="I448">
        <v>0</v>
      </c>
      <c r="J448">
        <v>6990</v>
      </c>
      <c r="K448" s="11">
        <v>43389</v>
      </c>
      <c r="L448">
        <f>YEAR(Таблица3[[#This Row],[Дата заказа]])</f>
        <v>2018</v>
      </c>
      <c r="M448">
        <f>MONTH(Таблица3[[#This Row],[Дата заказа]])</f>
        <v>10</v>
      </c>
      <c r="N448">
        <f>DAY(Таблица3[[#This Row],[Дата заказа]])</f>
        <v>16</v>
      </c>
      <c r="O448" s="14">
        <f>WEEKDAY(Таблица3[[#This Row],[Дата заказа]],2)</f>
        <v>2</v>
      </c>
      <c r="P448" s="14">
        <f>WEEKNUM(Таблица3[[#This Row],[Дата заказа]],2)</f>
        <v>42</v>
      </c>
    </row>
    <row r="449" spans="1:16" x14ac:dyDescent="0.35">
      <c r="A449" s="1">
        <v>49</v>
      </c>
      <c r="B449" t="s">
        <v>3230</v>
      </c>
      <c r="C449" t="s">
        <v>3231</v>
      </c>
      <c r="D449" t="s">
        <v>3232</v>
      </c>
      <c r="E449">
        <v>617</v>
      </c>
      <c r="F449" t="s">
        <v>3233</v>
      </c>
      <c r="G449">
        <v>25</v>
      </c>
      <c r="H449">
        <v>15425</v>
      </c>
      <c r="I449">
        <v>0</v>
      </c>
      <c r="J449">
        <v>15425</v>
      </c>
      <c r="K449" s="12">
        <v>42662</v>
      </c>
      <c r="L449">
        <f>YEAR(Таблица3[[#This Row],[Дата заказа]])</f>
        <v>2016</v>
      </c>
      <c r="M449">
        <f>MONTH(Таблица3[[#This Row],[Дата заказа]])</f>
        <v>10</v>
      </c>
      <c r="N449">
        <f>DAY(Таблица3[[#This Row],[Дата заказа]])</f>
        <v>19</v>
      </c>
      <c r="O449" s="14">
        <f>WEEKDAY(Таблица3[[#This Row],[Дата заказа]],2)</f>
        <v>3</v>
      </c>
      <c r="P449" s="14">
        <f>WEEKNUM(Таблица3[[#This Row],[Дата заказа]],2)</f>
        <v>43</v>
      </c>
    </row>
    <row r="450" spans="1:16" x14ac:dyDescent="0.35">
      <c r="A450" s="1">
        <v>51</v>
      </c>
      <c r="B450" t="s">
        <v>3270</v>
      </c>
      <c r="C450" t="s">
        <v>3271</v>
      </c>
      <c r="D450" t="s">
        <v>3272</v>
      </c>
      <c r="E450">
        <v>2211</v>
      </c>
      <c r="F450" t="s">
        <v>3233</v>
      </c>
      <c r="G450">
        <v>25</v>
      </c>
      <c r="H450">
        <v>55275</v>
      </c>
      <c r="I450">
        <v>0.09</v>
      </c>
      <c r="J450">
        <v>50300.25</v>
      </c>
      <c r="K450" s="11">
        <v>44128</v>
      </c>
      <c r="L450">
        <f>YEAR(Таблица3[[#This Row],[Дата заказа]])</f>
        <v>2020</v>
      </c>
      <c r="M450">
        <f>MONTH(Таблица3[[#This Row],[Дата заказа]])</f>
        <v>10</v>
      </c>
      <c r="N450">
        <f>DAY(Таблица3[[#This Row],[Дата заказа]])</f>
        <v>24</v>
      </c>
      <c r="O450" s="14">
        <f>WEEKDAY(Таблица3[[#This Row],[Дата заказа]],2)</f>
        <v>6</v>
      </c>
      <c r="P450" s="14">
        <f>WEEKNUM(Таблица3[[#This Row],[Дата заказа]],2)</f>
        <v>43</v>
      </c>
    </row>
    <row r="451" spans="1:16" x14ac:dyDescent="0.35">
      <c r="A451" s="1">
        <v>44</v>
      </c>
      <c r="B451" t="s">
        <v>3264</v>
      </c>
      <c r="C451" t="s">
        <v>3250</v>
      </c>
      <c r="D451" t="s">
        <v>3265</v>
      </c>
      <c r="E451">
        <v>1386</v>
      </c>
      <c r="F451" t="s">
        <v>3229</v>
      </c>
      <c r="G451">
        <v>20</v>
      </c>
      <c r="H451">
        <v>27720</v>
      </c>
      <c r="I451">
        <v>0.03</v>
      </c>
      <c r="J451">
        <v>26888.400000000001</v>
      </c>
      <c r="K451" s="12">
        <v>44180</v>
      </c>
      <c r="L451">
        <f>YEAR(Таблица3[[#This Row],[Дата заказа]])</f>
        <v>2020</v>
      </c>
      <c r="M451">
        <f>MONTH(Таблица3[[#This Row],[Дата заказа]])</f>
        <v>12</v>
      </c>
      <c r="N451">
        <f>DAY(Таблица3[[#This Row],[Дата заказа]])</f>
        <v>15</v>
      </c>
      <c r="O451" s="14">
        <f>WEEKDAY(Таблица3[[#This Row],[Дата заказа]],2)</f>
        <v>2</v>
      </c>
      <c r="P451" s="14">
        <f>WEEKNUM(Таблица3[[#This Row],[Дата заказа]],2)</f>
        <v>51</v>
      </c>
    </row>
    <row r="452" spans="1:16" x14ac:dyDescent="0.35">
      <c r="A452" s="1">
        <v>3</v>
      </c>
      <c r="B452" t="s">
        <v>3286</v>
      </c>
      <c r="C452" t="s">
        <v>3243</v>
      </c>
      <c r="D452" t="s">
        <v>3243</v>
      </c>
      <c r="E452">
        <v>807</v>
      </c>
      <c r="F452" t="s">
        <v>3229</v>
      </c>
      <c r="G452">
        <v>18</v>
      </c>
      <c r="H452">
        <v>14526</v>
      </c>
      <c r="I452">
        <v>0</v>
      </c>
      <c r="J452">
        <v>14526</v>
      </c>
      <c r="K452" s="11">
        <v>43341</v>
      </c>
      <c r="L452">
        <f>YEAR(Таблица3[[#This Row],[Дата заказа]])</f>
        <v>2018</v>
      </c>
      <c r="M452">
        <f>MONTH(Таблица3[[#This Row],[Дата заказа]])</f>
        <v>8</v>
      </c>
      <c r="N452">
        <f>DAY(Таблица3[[#This Row],[Дата заказа]])</f>
        <v>29</v>
      </c>
      <c r="O452" s="14">
        <f>WEEKDAY(Таблица3[[#This Row],[Дата заказа]],2)</f>
        <v>3</v>
      </c>
      <c r="P452" s="14">
        <f>WEEKNUM(Таблица3[[#This Row],[Дата заказа]],2)</f>
        <v>35</v>
      </c>
    </row>
    <row r="453" spans="1:16" x14ac:dyDescent="0.35">
      <c r="A453" s="1">
        <v>21</v>
      </c>
      <c r="B453" t="s">
        <v>3262</v>
      </c>
      <c r="C453" t="s">
        <v>3231</v>
      </c>
      <c r="D453" t="s">
        <v>3263</v>
      </c>
      <c r="E453">
        <v>887</v>
      </c>
      <c r="F453" t="s">
        <v>3233</v>
      </c>
      <c r="G453">
        <v>15</v>
      </c>
      <c r="H453">
        <v>13305</v>
      </c>
      <c r="I453">
        <v>0</v>
      </c>
      <c r="J453">
        <v>13305</v>
      </c>
      <c r="K453" s="12">
        <v>43444</v>
      </c>
      <c r="L453">
        <f>YEAR(Таблица3[[#This Row],[Дата заказа]])</f>
        <v>2018</v>
      </c>
      <c r="M453">
        <f>MONTH(Таблица3[[#This Row],[Дата заказа]])</f>
        <v>12</v>
      </c>
      <c r="N453">
        <f>DAY(Таблица3[[#This Row],[Дата заказа]])</f>
        <v>10</v>
      </c>
      <c r="O453" s="14">
        <f>WEEKDAY(Таблица3[[#This Row],[Дата заказа]],2)</f>
        <v>1</v>
      </c>
      <c r="P453" s="14">
        <f>WEEKNUM(Таблица3[[#This Row],[Дата заказа]],2)</f>
        <v>50</v>
      </c>
    </row>
    <row r="454" spans="1:16" x14ac:dyDescent="0.35">
      <c r="A454" s="1">
        <v>53</v>
      </c>
      <c r="B454" t="s">
        <v>3268</v>
      </c>
      <c r="C454" t="s">
        <v>3240</v>
      </c>
      <c r="D454" t="s">
        <v>3269</v>
      </c>
      <c r="E454">
        <v>1923</v>
      </c>
      <c r="F454" t="s">
        <v>3229</v>
      </c>
      <c r="G454">
        <v>35</v>
      </c>
      <c r="H454">
        <v>67305</v>
      </c>
      <c r="I454">
        <v>0.06</v>
      </c>
      <c r="J454">
        <v>63266.7</v>
      </c>
      <c r="K454" s="11">
        <v>42625</v>
      </c>
      <c r="L454">
        <f>YEAR(Таблица3[[#This Row],[Дата заказа]])</f>
        <v>2016</v>
      </c>
      <c r="M454">
        <f>MONTH(Таблица3[[#This Row],[Дата заказа]])</f>
        <v>9</v>
      </c>
      <c r="N454">
        <f>DAY(Таблица3[[#This Row],[Дата заказа]])</f>
        <v>12</v>
      </c>
      <c r="O454" s="14">
        <f>WEEKDAY(Таблица3[[#This Row],[Дата заказа]],2)</f>
        <v>1</v>
      </c>
      <c r="P454" s="14">
        <f>WEEKNUM(Таблица3[[#This Row],[Дата заказа]],2)</f>
        <v>38</v>
      </c>
    </row>
    <row r="455" spans="1:16" x14ac:dyDescent="0.35">
      <c r="A455" s="1">
        <v>5</v>
      </c>
      <c r="B455" t="s">
        <v>3277</v>
      </c>
      <c r="C455" t="s">
        <v>3243</v>
      </c>
      <c r="D455" t="s">
        <v>3278</v>
      </c>
      <c r="E455">
        <v>1182</v>
      </c>
      <c r="F455" t="s">
        <v>3229</v>
      </c>
      <c r="G455">
        <v>17</v>
      </c>
      <c r="H455">
        <v>20094</v>
      </c>
      <c r="I455">
        <v>0.03</v>
      </c>
      <c r="J455">
        <v>19491.18</v>
      </c>
      <c r="K455" s="12">
        <v>43709</v>
      </c>
      <c r="L455">
        <f>YEAR(Таблица3[[#This Row],[Дата заказа]])</f>
        <v>2019</v>
      </c>
      <c r="M455">
        <f>MONTH(Таблица3[[#This Row],[Дата заказа]])</f>
        <v>9</v>
      </c>
      <c r="N455">
        <f>DAY(Таблица3[[#This Row],[Дата заказа]])</f>
        <v>1</v>
      </c>
      <c r="O455" s="14">
        <f>WEEKDAY(Таблица3[[#This Row],[Дата заказа]],2)</f>
        <v>7</v>
      </c>
      <c r="P455" s="14">
        <f>WEEKNUM(Таблица3[[#This Row],[Дата заказа]],2)</f>
        <v>35</v>
      </c>
    </row>
    <row r="456" spans="1:16" x14ac:dyDescent="0.35">
      <c r="A456" s="1">
        <v>37</v>
      </c>
      <c r="B456" t="s">
        <v>3270</v>
      </c>
      <c r="C456" t="s">
        <v>3271</v>
      </c>
      <c r="D456" t="s">
        <v>3272</v>
      </c>
      <c r="E456">
        <v>2211</v>
      </c>
      <c r="F456" t="s">
        <v>3233</v>
      </c>
      <c r="G456">
        <v>25</v>
      </c>
      <c r="H456">
        <v>55275</v>
      </c>
      <c r="I456">
        <v>0.09</v>
      </c>
      <c r="J456">
        <v>50300.25</v>
      </c>
      <c r="K456" s="11">
        <v>42809</v>
      </c>
      <c r="L456">
        <f>YEAR(Таблица3[[#This Row],[Дата заказа]])</f>
        <v>2017</v>
      </c>
      <c r="M456">
        <f>MONTH(Таблица3[[#This Row],[Дата заказа]])</f>
        <v>3</v>
      </c>
      <c r="N456">
        <f>DAY(Таблица3[[#This Row],[Дата заказа]])</f>
        <v>15</v>
      </c>
      <c r="O456" s="14">
        <f>WEEKDAY(Таблица3[[#This Row],[Дата заказа]],2)</f>
        <v>3</v>
      </c>
      <c r="P456" s="14">
        <f>WEEKNUM(Таблица3[[#This Row],[Дата заказа]],2)</f>
        <v>12</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J35"/>
  <sheetViews>
    <sheetView zoomScale="70" zoomScaleNormal="70" workbookViewId="0"/>
  </sheetViews>
  <sheetFormatPr defaultRowHeight="14.5" x14ac:dyDescent="0.35"/>
  <sheetData>
    <row r="2" spans="1:36" x14ac:dyDescent="0.35">
      <c r="A2">
        <v>1</v>
      </c>
      <c r="C2">
        <v>78</v>
      </c>
      <c r="D2">
        <v>90</v>
      </c>
      <c r="E2">
        <v>46</v>
      </c>
      <c r="F2">
        <v>3</v>
      </c>
      <c r="G2">
        <v>42</v>
      </c>
      <c r="H2">
        <v>13</v>
      </c>
      <c r="I2">
        <v>24</v>
      </c>
      <c r="J2">
        <v>40</v>
      </c>
      <c r="K2">
        <v>70</v>
      </c>
      <c r="L2">
        <v>85</v>
      </c>
      <c r="M2">
        <v>19</v>
      </c>
      <c r="N2">
        <v>7</v>
      </c>
      <c r="O2">
        <v>78</v>
      </c>
      <c r="P2">
        <v>11</v>
      </c>
      <c r="Q2">
        <v>57</v>
      </c>
      <c r="R2">
        <v>91</v>
      </c>
      <c r="S2">
        <v>11</v>
      </c>
      <c r="T2">
        <v>43</v>
      </c>
      <c r="U2">
        <v>41</v>
      </c>
      <c r="V2">
        <v>81</v>
      </c>
      <c r="W2">
        <v>35</v>
      </c>
      <c r="X2">
        <v>59</v>
      </c>
      <c r="Y2">
        <v>7</v>
      </c>
      <c r="Z2">
        <v>14</v>
      </c>
      <c r="AA2">
        <v>10</v>
      </c>
      <c r="AB2">
        <v>55</v>
      </c>
      <c r="AC2">
        <v>63</v>
      </c>
      <c r="AD2">
        <v>64</v>
      </c>
      <c r="AE2">
        <v>99</v>
      </c>
      <c r="AF2">
        <v>93</v>
      </c>
      <c r="AG2">
        <v>8</v>
      </c>
      <c r="AH2">
        <v>89</v>
      </c>
      <c r="AI2">
        <v>25</v>
      </c>
      <c r="AJ2">
        <v>22</v>
      </c>
    </row>
    <row r="3" spans="1:36" x14ac:dyDescent="0.35">
      <c r="A3">
        <f>A2+1</f>
        <v>2</v>
      </c>
      <c r="C3">
        <v>15</v>
      </c>
      <c r="D3">
        <v>98</v>
      </c>
      <c r="E3">
        <v>37</v>
      </c>
      <c r="F3">
        <v>4</v>
      </c>
      <c r="G3">
        <v>25</v>
      </c>
      <c r="H3">
        <v>95</v>
      </c>
      <c r="I3">
        <v>85</v>
      </c>
      <c r="J3">
        <v>25</v>
      </c>
      <c r="K3">
        <v>15</v>
      </c>
      <c r="L3">
        <v>65</v>
      </c>
      <c r="M3">
        <v>24</v>
      </c>
      <c r="N3">
        <v>67</v>
      </c>
      <c r="O3">
        <v>51</v>
      </c>
      <c r="P3">
        <v>35</v>
      </c>
      <c r="Q3">
        <v>32</v>
      </c>
      <c r="R3">
        <v>83</v>
      </c>
      <c r="S3">
        <v>20</v>
      </c>
      <c r="T3">
        <v>61</v>
      </c>
      <c r="U3">
        <v>46</v>
      </c>
      <c r="V3">
        <v>67</v>
      </c>
      <c r="W3">
        <v>10</v>
      </c>
      <c r="X3">
        <v>70</v>
      </c>
      <c r="Y3">
        <v>29</v>
      </c>
      <c r="Z3">
        <v>39</v>
      </c>
      <c r="AA3">
        <v>89</v>
      </c>
      <c r="AB3">
        <v>91</v>
      </c>
      <c r="AC3">
        <v>72</v>
      </c>
      <c r="AD3">
        <v>33</v>
      </c>
      <c r="AE3">
        <v>4</v>
      </c>
      <c r="AF3">
        <v>82</v>
      </c>
      <c r="AG3">
        <v>3</v>
      </c>
      <c r="AH3">
        <v>61</v>
      </c>
      <c r="AI3">
        <v>46</v>
      </c>
      <c r="AJ3">
        <v>23</v>
      </c>
    </row>
    <row r="4" spans="1:36" x14ac:dyDescent="0.35">
      <c r="A4">
        <f t="shared" ref="A4:A35" si="0">A3+1</f>
        <v>3</v>
      </c>
      <c r="C4">
        <v>55</v>
      </c>
      <c r="D4">
        <v>86</v>
      </c>
      <c r="E4">
        <v>17</v>
      </c>
      <c r="F4">
        <v>7</v>
      </c>
      <c r="G4">
        <v>17</v>
      </c>
      <c r="H4">
        <v>21</v>
      </c>
      <c r="I4">
        <v>62</v>
      </c>
      <c r="J4">
        <v>78</v>
      </c>
      <c r="K4">
        <v>42</v>
      </c>
      <c r="L4">
        <v>4</v>
      </c>
      <c r="M4">
        <v>78</v>
      </c>
      <c r="N4">
        <v>89</v>
      </c>
      <c r="O4">
        <v>4</v>
      </c>
      <c r="P4">
        <v>88</v>
      </c>
      <c r="Q4">
        <v>71</v>
      </c>
      <c r="R4">
        <v>43</v>
      </c>
      <c r="S4">
        <v>59</v>
      </c>
      <c r="T4">
        <v>44</v>
      </c>
      <c r="U4">
        <v>79</v>
      </c>
      <c r="V4">
        <v>10</v>
      </c>
      <c r="W4">
        <v>29</v>
      </c>
      <c r="X4">
        <v>48</v>
      </c>
      <c r="Y4">
        <v>65</v>
      </c>
      <c r="Z4">
        <v>70</v>
      </c>
      <c r="AA4">
        <v>18</v>
      </c>
      <c r="AB4">
        <v>4</v>
      </c>
      <c r="AC4">
        <v>44</v>
      </c>
      <c r="AD4">
        <v>5</v>
      </c>
      <c r="AE4">
        <v>3</v>
      </c>
      <c r="AF4">
        <v>66</v>
      </c>
      <c r="AG4">
        <v>44</v>
      </c>
      <c r="AH4">
        <v>62</v>
      </c>
      <c r="AI4">
        <v>94</v>
      </c>
      <c r="AJ4">
        <v>83</v>
      </c>
    </row>
    <row r="5" spans="1:36" x14ac:dyDescent="0.35">
      <c r="A5">
        <f t="shared" si="0"/>
        <v>4</v>
      </c>
      <c r="C5">
        <v>15</v>
      </c>
      <c r="D5">
        <v>36</v>
      </c>
      <c r="E5">
        <v>49</v>
      </c>
      <c r="F5">
        <v>91</v>
      </c>
      <c r="G5">
        <v>18</v>
      </c>
      <c r="H5">
        <v>51</v>
      </c>
      <c r="I5">
        <v>20</v>
      </c>
      <c r="J5">
        <v>30</v>
      </c>
      <c r="K5">
        <v>14</v>
      </c>
      <c r="L5">
        <v>25</v>
      </c>
      <c r="M5">
        <v>7</v>
      </c>
      <c r="N5">
        <v>43</v>
      </c>
      <c r="O5">
        <v>23</v>
      </c>
      <c r="P5">
        <v>56</v>
      </c>
      <c r="Q5">
        <v>86</v>
      </c>
      <c r="R5">
        <v>58</v>
      </c>
      <c r="S5">
        <v>47</v>
      </c>
      <c r="T5">
        <v>96</v>
      </c>
      <c r="U5">
        <v>46</v>
      </c>
      <c r="V5">
        <v>48</v>
      </c>
      <c r="W5">
        <v>81</v>
      </c>
      <c r="X5">
        <v>90</v>
      </c>
      <c r="Y5">
        <v>70</v>
      </c>
      <c r="Z5">
        <v>74</v>
      </c>
      <c r="AA5">
        <v>26</v>
      </c>
      <c r="AB5">
        <v>65</v>
      </c>
      <c r="AC5">
        <v>6</v>
      </c>
      <c r="AD5">
        <v>46</v>
      </c>
      <c r="AE5">
        <v>24</v>
      </c>
      <c r="AF5">
        <v>87</v>
      </c>
      <c r="AG5">
        <v>26</v>
      </c>
      <c r="AH5">
        <v>41</v>
      </c>
      <c r="AI5">
        <v>5</v>
      </c>
      <c r="AJ5">
        <v>45</v>
      </c>
    </row>
    <row r="6" spans="1:36" x14ac:dyDescent="0.35">
      <c r="A6">
        <f t="shared" si="0"/>
        <v>5</v>
      </c>
      <c r="C6">
        <v>27</v>
      </c>
      <c r="D6">
        <v>80</v>
      </c>
      <c r="E6">
        <v>79</v>
      </c>
      <c r="F6">
        <v>32</v>
      </c>
      <c r="G6">
        <v>45</v>
      </c>
      <c r="H6">
        <v>65</v>
      </c>
      <c r="I6">
        <v>59</v>
      </c>
      <c r="J6">
        <v>17</v>
      </c>
      <c r="K6">
        <v>20</v>
      </c>
      <c r="L6">
        <v>33</v>
      </c>
      <c r="M6">
        <v>2</v>
      </c>
      <c r="N6">
        <v>72</v>
      </c>
      <c r="O6">
        <v>23</v>
      </c>
      <c r="P6">
        <v>32</v>
      </c>
      <c r="Q6">
        <v>30</v>
      </c>
      <c r="R6">
        <v>42</v>
      </c>
      <c r="S6">
        <v>47</v>
      </c>
      <c r="T6">
        <v>3</v>
      </c>
      <c r="U6">
        <v>2</v>
      </c>
      <c r="V6">
        <v>68</v>
      </c>
      <c r="W6">
        <v>3</v>
      </c>
      <c r="X6">
        <v>22</v>
      </c>
      <c r="Y6">
        <v>12</v>
      </c>
      <c r="Z6">
        <v>45</v>
      </c>
      <c r="AA6">
        <v>18</v>
      </c>
      <c r="AB6">
        <v>26</v>
      </c>
      <c r="AC6">
        <v>94</v>
      </c>
      <c r="AD6">
        <v>27</v>
      </c>
      <c r="AE6">
        <v>30</v>
      </c>
      <c r="AF6">
        <v>89</v>
      </c>
      <c r="AG6">
        <v>87</v>
      </c>
      <c r="AH6">
        <v>26</v>
      </c>
      <c r="AI6">
        <v>12</v>
      </c>
      <c r="AJ6">
        <v>54</v>
      </c>
    </row>
    <row r="7" spans="1:36" x14ac:dyDescent="0.35">
      <c r="A7">
        <f t="shared" si="0"/>
        <v>6</v>
      </c>
      <c r="C7">
        <v>56</v>
      </c>
      <c r="D7">
        <v>60</v>
      </c>
      <c r="E7">
        <v>4</v>
      </c>
      <c r="F7">
        <v>51</v>
      </c>
      <c r="G7">
        <v>22</v>
      </c>
      <c r="H7">
        <v>21</v>
      </c>
      <c r="I7">
        <v>9</v>
      </c>
      <c r="J7">
        <v>63</v>
      </c>
      <c r="K7">
        <v>3</v>
      </c>
      <c r="L7">
        <v>75</v>
      </c>
      <c r="M7">
        <v>28</v>
      </c>
      <c r="N7">
        <v>54</v>
      </c>
      <c r="O7">
        <v>17</v>
      </c>
      <c r="P7">
        <v>88</v>
      </c>
      <c r="Q7">
        <v>90</v>
      </c>
      <c r="R7">
        <v>51</v>
      </c>
      <c r="S7">
        <v>10</v>
      </c>
      <c r="T7">
        <v>68</v>
      </c>
      <c r="U7">
        <v>54</v>
      </c>
      <c r="V7">
        <v>64</v>
      </c>
      <c r="W7">
        <v>23</v>
      </c>
      <c r="X7">
        <v>48</v>
      </c>
      <c r="Y7">
        <v>89</v>
      </c>
      <c r="Z7">
        <v>10</v>
      </c>
      <c r="AA7">
        <v>71</v>
      </c>
      <c r="AB7">
        <v>76</v>
      </c>
      <c r="AC7">
        <v>58</v>
      </c>
      <c r="AD7">
        <v>11</v>
      </c>
      <c r="AE7">
        <v>69</v>
      </c>
      <c r="AF7">
        <v>32</v>
      </c>
      <c r="AG7">
        <v>27</v>
      </c>
      <c r="AH7">
        <v>10</v>
      </c>
      <c r="AI7">
        <v>78</v>
      </c>
      <c r="AJ7">
        <v>19</v>
      </c>
    </row>
    <row r="8" spans="1:36" x14ac:dyDescent="0.35">
      <c r="A8">
        <f t="shared" si="0"/>
        <v>7</v>
      </c>
      <c r="C8">
        <v>66</v>
      </c>
      <c r="D8">
        <v>15</v>
      </c>
      <c r="E8">
        <v>11</v>
      </c>
      <c r="F8">
        <v>79</v>
      </c>
      <c r="G8">
        <v>82</v>
      </c>
      <c r="H8">
        <v>27</v>
      </c>
      <c r="I8">
        <v>32</v>
      </c>
      <c r="J8">
        <v>62</v>
      </c>
      <c r="K8">
        <v>86</v>
      </c>
      <c r="L8">
        <v>40</v>
      </c>
      <c r="M8">
        <v>62</v>
      </c>
      <c r="N8">
        <v>9</v>
      </c>
      <c r="O8">
        <v>25</v>
      </c>
      <c r="P8">
        <v>9</v>
      </c>
      <c r="Q8">
        <v>39</v>
      </c>
      <c r="R8">
        <v>9</v>
      </c>
      <c r="S8">
        <v>59</v>
      </c>
      <c r="T8">
        <v>58</v>
      </c>
      <c r="U8">
        <v>95</v>
      </c>
      <c r="V8">
        <v>92</v>
      </c>
      <c r="W8">
        <v>55</v>
      </c>
      <c r="X8">
        <v>65</v>
      </c>
      <c r="Y8">
        <v>33</v>
      </c>
      <c r="Z8">
        <v>69</v>
      </c>
      <c r="AA8">
        <v>15</v>
      </c>
      <c r="AB8">
        <v>46</v>
      </c>
      <c r="AC8">
        <v>93</v>
      </c>
      <c r="AD8">
        <v>45</v>
      </c>
      <c r="AE8">
        <v>28</v>
      </c>
      <c r="AF8">
        <v>81</v>
      </c>
      <c r="AG8">
        <v>20</v>
      </c>
      <c r="AH8">
        <v>72</v>
      </c>
      <c r="AI8">
        <v>50</v>
      </c>
      <c r="AJ8">
        <v>46</v>
      </c>
    </row>
    <row r="9" spans="1:36" x14ac:dyDescent="0.35">
      <c r="A9">
        <f t="shared" si="0"/>
        <v>8</v>
      </c>
      <c r="C9">
        <v>2</v>
      </c>
      <c r="D9">
        <v>38</v>
      </c>
      <c r="E9">
        <v>49</v>
      </c>
      <c r="F9">
        <v>76</v>
      </c>
      <c r="G9">
        <v>46</v>
      </c>
      <c r="H9">
        <v>31</v>
      </c>
      <c r="I9">
        <v>45</v>
      </c>
      <c r="J9">
        <v>25</v>
      </c>
      <c r="K9">
        <v>78</v>
      </c>
      <c r="L9">
        <v>5</v>
      </c>
      <c r="M9">
        <v>43</v>
      </c>
      <c r="N9">
        <v>44</v>
      </c>
      <c r="O9">
        <v>67</v>
      </c>
      <c r="P9">
        <v>32</v>
      </c>
      <c r="Q9">
        <v>62</v>
      </c>
      <c r="R9">
        <v>28</v>
      </c>
      <c r="S9">
        <v>36</v>
      </c>
      <c r="T9">
        <v>63</v>
      </c>
      <c r="U9">
        <v>20</v>
      </c>
      <c r="V9">
        <v>97</v>
      </c>
      <c r="W9">
        <v>40</v>
      </c>
      <c r="X9">
        <v>5</v>
      </c>
      <c r="Y9">
        <v>16</v>
      </c>
      <c r="Z9">
        <v>79</v>
      </c>
      <c r="AA9">
        <v>44</v>
      </c>
      <c r="AB9">
        <v>79</v>
      </c>
      <c r="AC9">
        <v>60</v>
      </c>
      <c r="AD9">
        <v>41</v>
      </c>
      <c r="AE9">
        <v>23</v>
      </c>
      <c r="AF9">
        <v>6</v>
      </c>
      <c r="AG9">
        <v>36</v>
      </c>
      <c r="AH9">
        <v>81</v>
      </c>
      <c r="AI9">
        <v>77</v>
      </c>
      <c r="AJ9">
        <v>80</v>
      </c>
    </row>
    <row r="10" spans="1:36" x14ac:dyDescent="0.35">
      <c r="A10">
        <f t="shared" si="0"/>
        <v>9</v>
      </c>
      <c r="C10">
        <v>82</v>
      </c>
      <c r="D10">
        <v>79</v>
      </c>
      <c r="E10">
        <v>55</v>
      </c>
      <c r="F10">
        <v>18</v>
      </c>
      <c r="G10">
        <v>21</v>
      </c>
      <c r="H10">
        <v>64</v>
      </c>
      <c r="I10">
        <v>70</v>
      </c>
      <c r="J10">
        <v>87</v>
      </c>
      <c r="K10">
        <v>11</v>
      </c>
      <c r="L10">
        <v>9</v>
      </c>
      <c r="M10">
        <v>62</v>
      </c>
      <c r="N10">
        <v>67</v>
      </c>
      <c r="O10">
        <v>83</v>
      </c>
      <c r="P10">
        <v>95</v>
      </c>
      <c r="Q10">
        <v>43</v>
      </c>
      <c r="R10">
        <v>10</v>
      </c>
      <c r="S10">
        <v>24</v>
      </c>
      <c r="T10">
        <v>37</v>
      </c>
      <c r="U10">
        <v>53</v>
      </c>
      <c r="V10">
        <v>22</v>
      </c>
      <c r="W10">
        <v>25</v>
      </c>
      <c r="X10">
        <v>62</v>
      </c>
      <c r="Y10">
        <v>67</v>
      </c>
      <c r="Z10">
        <v>58</v>
      </c>
      <c r="AA10">
        <v>61</v>
      </c>
      <c r="AB10">
        <v>53</v>
      </c>
      <c r="AC10">
        <v>17</v>
      </c>
      <c r="AD10">
        <v>6</v>
      </c>
      <c r="AE10">
        <v>92</v>
      </c>
      <c r="AF10">
        <v>41</v>
      </c>
      <c r="AG10">
        <v>26</v>
      </c>
      <c r="AH10">
        <v>59</v>
      </c>
      <c r="AI10">
        <v>43</v>
      </c>
      <c r="AJ10">
        <v>33</v>
      </c>
    </row>
    <row r="11" spans="1:36" x14ac:dyDescent="0.35">
      <c r="A11">
        <f t="shared" si="0"/>
        <v>10</v>
      </c>
      <c r="C11">
        <v>62</v>
      </c>
      <c r="D11">
        <v>33</v>
      </c>
      <c r="E11">
        <v>55</v>
      </c>
      <c r="F11">
        <v>60</v>
      </c>
      <c r="G11">
        <v>74</v>
      </c>
      <c r="H11">
        <v>1</v>
      </c>
      <c r="I11">
        <v>51</v>
      </c>
      <c r="J11">
        <v>31</v>
      </c>
      <c r="K11">
        <v>31</v>
      </c>
      <c r="L11">
        <v>70</v>
      </c>
      <c r="M11">
        <v>53</v>
      </c>
      <c r="N11">
        <v>95</v>
      </c>
      <c r="O11">
        <v>70</v>
      </c>
      <c r="P11">
        <v>45</v>
      </c>
      <c r="Q11">
        <v>38</v>
      </c>
      <c r="R11">
        <v>4</v>
      </c>
      <c r="S11">
        <v>5</v>
      </c>
      <c r="T11">
        <v>59</v>
      </c>
      <c r="U11">
        <v>96</v>
      </c>
      <c r="V11">
        <v>45</v>
      </c>
      <c r="W11">
        <v>54</v>
      </c>
      <c r="X11">
        <v>77</v>
      </c>
      <c r="Y11">
        <v>49</v>
      </c>
      <c r="Z11">
        <v>49</v>
      </c>
      <c r="AA11">
        <v>94</v>
      </c>
      <c r="AB11">
        <v>19</v>
      </c>
      <c r="AC11">
        <v>75</v>
      </c>
      <c r="AD11">
        <v>2</v>
      </c>
      <c r="AE11">
        <v>73</v>
      </c>
      <c r="AF11">
        <v>56</v>
      </c>
      <c r="AG11">
        <v>65</v>
      </c>
      <c r="AH11">
        <v>75</v>
      </c>
      <c r="AI11">
        <v>44</v>
      </c>
      <c r="AJ11">
        <v>7</v>
      </c>
    </row>
    <row r="12" spans="1:36" x14ac:dyDescent="0.35">
      <c r="A12">
        <f t="shared" si="0"/>
        <v>11</v>
      </c>
      <c r="C12">
        <v>24</v>
      </c>
      <c r="D12">
        <v>72</v>
      </c>
      <c r="E12">
        <v>56</v>
      </c>
      <c r="F12">
        <v>84</v>
      </c>
      <c r="G12">
        <v>49</v>
      </c>
      <c r="H12">
        <v>1</v>
      </c>
      <c r="I12">
        <v>90</v>
      </c>
      <c r="J12">
        <v>2</v>
      </c>
      <c r="K12">
        <v>30</v>
      </c>
      <c r="L12">
        <v>64</v>
      </c>
      <c r="M12">
        <v>26</v>
      </c>
      <c r="N12">
        <v>66</v>
      </c>
      <c r="O12">
        <v>97</v>
      </c>
      <c r="P12">
        <v>85</v>
      </c>
      <c r="Q12">
        <v>60</v>
      </c>
      <c r="R12">
        <v>33</v>
      </c>
      <c r="S12">
        <v>65</v>
      </c>
      <c r="T12">
        <v>62</v>
      </c>
      <c r="U12">
        <v>27</v>
      </c>
      <c r="V12">
        <v>43</v>
      </c>
      <c r="W12">
        <v>21</v>
      </c>
      <c r="X12">
        <v>70</v>
      </c>
      <c r="Y12">
        <v>58</v>
      </c>
      <c r="Z12">
        <v>67</v>
      </c>
      <c r="AA12">
        <v>67</v>
      </c>
      <c r="AB12">
        <v>33</v>
      </c>
      <c r="AC12">
        <v>39</v>
      </c>
      <c r="AD12">
        <v>46</v>
      </c>
      <c r="AE12">
        <v>74</v>
      </c>
      <c r="AF12">
        <v>72</v>
      </c>
      <c r="AG12">
        <v>54</v>
      </c>
      <c r="AH12">
        <v>11</v>
      </c>
      <c r="AI12">
        <v>87</v>
      </c>
      <c r="AJ12">
        <v>6</v>
      </c>
    </row>
    <row r="13" spans="1:36" x14ac:dyDescent="0.35">
      <c r="A13">
        <f t="shared" si="0"/>
        <v>12</v>
      </c>
      <c r="C13">
        <v>54</v>
      </c>
      <c r="D13">
        <v>37</v>
      </c>
      <c r="E13">
        <v>13</v>
      </c>
      <c r="F13">
        <v>50</v>
      </c>
      <c r="G13">
        <v>76</v>
      </c>
      <c r="H13">
        <v>92</v>
      </c>
      <c r="I13">
        <v>84</v>
      </c>
      <c r="J13">
        <v>74</v>
      </c>
      <c r="K13">
        <v>64</v>
      </c>
      <c r="L13">
        <v>26</v>
      </c>
      <c r="M13">
        <v>6</v>
      </c>
      <c r="N13">
        <v>5</v>
      </c>
      <c r="O13">
        <v>11</v>
      </c>
      <c r="P13">
        <v>20</v>
      </c>
      <c r="Q13">
        <v>86</v>
      </c>
      <c r="R13">
        <v>59</v>
      </c>
      <c r="S13">
        <v>1</v>
      </c>
      <c r="T13">
        <v>7</v>
      </c>
      <c r="U13">
        <v>95</v>
      </c>
      <c r="V13">
        <v>63</v>
      </c>
      <c r="W13">
        <v>94</v>
      </c>
      <c r="X13">
        <v>62</v>
      </c>
      <c r="Y13">
        <v>17</v>
      </c>
      <c r="Z13">
        <v>52</v>
      </c>
      <c r="AA13">
        <v>40</v>
      </c>
      <c r="AB13">
        <v>34</v>
      </c>
      <c r="AC13">
        <v>93</v>
      </c>
      <c r="AD13">
        <v>95</v>
      </c>
      <c r="AE13">
        <v>79</v>
      </c>
      <c r="AF13">
        <v>37</v>
      </c>
      <c r="AG13">
        <v>69</v>
      </c>
      <c r="AH13">
        <v>42</v>
      </c>
      <c r="AI13">
        <v>15</v>
      </c>
      <c r="AJ13">
        <v>84</v>
      </c>
    </row>
    <row r="14" spans="1:36" x14ac:dyDescent="0.35">
      <c r="A14">
        <f t="shared" si="0"/>
        <v>13</v>
      </c>
      <c r="C14">
        <v>3</v>
      </c>
      <c r="D14">
        <v>21</v>
      </c>
      <c r="E14">
        <v>29</v>
      </c>
      <c r="F14">
        <v>27</v>
      </c>
      <c r="G14">
        <v>89</v>
      </c>
      <c r="H14">
        <v>13</v>
      </c>
      <c r="I14">
        <v>51</v>
      </c>
      <c r="J14">
        <v>4</v>
      </c>
      <c r="K14">
        <v>24</v>
      </c>
      <c r="L14">
        <v>59</v>
      </c>
      <c r="M14">
        <v>50</v>
      </c>
      <c r="N14">
        <v>97</v>
      </c>
      <c r="O14">
        <v>9</v>
      </c>
      <c r="P14">
        <v>8</v>
      </c>
      <c r="Q14">
        <v>96</v>
      </c>
      <c r="R14">
        <v>59</v>
      </c>
      <c r="S14">
        <v>23</v>
      </c>
      <c r="T14">
        <v>66</v>
      </c>
      <c r="U14">
        <v>55</v>
      </c>
      <c r="V14">
        <v>90</v>
      </c>
      <c r="W14">
        <v>19</v>
      </c>
      <c r="X14">
        <v>67</v>
      </c>
      <c r="Y14">
        <v>90</v>
      </c>
      <c r="Z14">
        <v>93</v>
      </c>
      <c r="AA14">
        <v>68</v>
      </c>
      <c r="AB14">
        <v>53</v>
      </c>
      <c r="AC14">
        <v>35</v>
      </c>
      <c r="AD14">
        <v>25</v>
      </c>
      <c r="AE14">
        <v>11</v>
      </c>
      <c r="AF14">
        <v>17</v>
      </c>
      <c r="AG14">
        <v>99</v>
      </c>
      <c r="AH14">
        <v>83</v>
      </c>
      <c r="AI14">
        <v>74</v>
      </c>
      <c r="AJ14">
        <v>69</v>
      </c>
    </row>
    <row r="15" spans="1:36" x14ac:dyDescent="0.35">
      <c r="A15">
        <f t="shared" si="0"/>
        <v>14</v>
      </c>
      <c r="C15">
        <v>93</v>
      </c>
      <c r="D15">
        <v>55</v>
      </c>
      <c r="E15">
        <v>97</v>
      </c>
      <c r="F15">
        <v>63</v>
      </c>
      <c r="G15">
        <v>5</v>
      </c>
      <c r="H15">
        <v>34</v>
      </c>
      <c r="I15">
        <v>14</v>
      </c>
      <c r="J15">
        <v>98</v>
      </c>
      <c r="K15">
        <v>16</v>
      </c>
      <c r="L15">
        <v>88</v>
      </c>
      <c r="M15">
        <v>7</v>
      </c>
      <c r="N15">
        <v>79</v>
      </c>
      <c r="O15">
        <v>78</v>
      </c>
      <c r="P15">
        <v>76</v>
      </c>
      <c r="Q15">
        <v>78</v>
      </c>
      <c r="R15">
        <v>24</v>
      </c>
      <c r="S15">
        <v>83</v>
      </c>
      <c r="T15">
        <v>82</v>
      </c>
      <c r="U15">
        <v>38</v>
      </c>
      <c r="V15">
        <v>17</v>
      </c>
      <c r="W15">
        <v>56</v>
      </c>
      <c r="X15">
        <v>25</v>
      </c>
      <c r="Y15">
        <v>16</v>
      </c>
      <c r="Z15">
        <v>34</v>
      </c>
      <c r="AA15">
        <v>73</v>
      </c>
      <c r="AB15">
        <v>22</v>
      </c>
      <c r="AC15">
        <v>14</v>
      </c>
      <c r="AD15">
        <v>63</v>
      </c>
      <c r="AE15">
        <v>86</v>
      </c>
      <c r="AF15">
        <v>16</v>
      </c>
      <c r="AG15">
        <v>12</v>
      </c>
      <c r="AH15">
        <v>49</v>
      </c>
      <c r="AI15">
        <v>25</v>
      </c>
      <c r="AJ15">
        <v>74</v>
      </c>
    </row>
    <row r="16" spans="1:36" x14ac:dyDescent="0.35">
      <c r="A16">
        <f t="shared" si="0"/>
        <v>15</v>
      </c>
      <c r="C16">
        <v>35</v>
      </c>
      <c r="D16">
        <v>18</v>
      </c>
      <c r="E16">
        <v>51</v>
      </c>
      <c r="F16">
        <v>23</v>
      </c>
      <c r="G16">
        <v>91</v>
      </c>
      <c r="H16">
        <v>29</v>
      </c>
      <c r="I16">
        <v>17</v>
      </c>
      <c r="J16">
        <v>72</v>
      </c>
      <c r="K16">
        <v>25</v>
      </c>
      <c r="L16">
        <v>80</v>
      </c>
      <c r="M16">
        <v>97</v>
      </c>
      <c r="N16">
        <v>92</v>
      </c>
      <c r="O16">
        <v>83</v>
      </c>
      <c r="P16">
        <v>87</v>
      </c>
      <c r="Q16">
        <v>56</v>
      </c>
      <c r="R16">
        <v>89</v>
      </c>
      <c r="S16">
        <v>63</v>
      </c>
      <c r="T16">
        <v>57</v>
      </c>
      <c r="U16">
        <v>16</v>
      </c>
      <c r="V16">
        <v>69</v>
      </c>
      <c r="W16">
        <v>30</v>
      </c>
      <c r="X16">
        <v>72</v>
      </c>
      <c r="Y16">
        <v>27</v>
      </c>
      <c r="Z16">
        <v>15</v>
      </c>
      <c r="AA16">
        <v>20</v>
      </c>
      <c r="AB16">
        <v>81</v>
      </c>
      <c r="AC16">
        <v>47</v>
      </c>
      <c r="AD16">
        <v>18</v>
      </c>
      <c r="AE16">
        <v>44</v>
      </c>
      <c r="AF16">
        <v>34</v>
      </c>
      <c r="AG16">
        <v>80</v>
      </c>
      <c r="AH16">
        <v>61</v>
      </c>
      <c r="AI16">
        <v>43</v>
      </c>
      <c r="AJ16">
        <v>72</v>
      </c>
    </row>
    <row r="17" spans="1:36" x14ac:dyDescent="0.35">
      <c r="A17">
        <f t="shared" si="0"/>
        <v>16</v>
      </c>
      <c r="C17">
        <v>74</v>
      </c>
      <c r="D17">
        <v>70</v>
      </c>
      <c r="E17">
        <v>83</v>
      </c>
      <c r="F17">
        <v>11</v>
      </c>
      <c r="G17">
        <v>92</v>
      </c>
      <c r="H17">
        <v>61</v>
      </c>
      <c r="I17">
        <v>58</v>
      </c>
      <c r="J17">
        <v>4</v>
      </c>
      <c r="K17">
        <v>88</v>
      </c>
      <c r="L17">
        <v>90</v>
      </c>
      <c r="M17">
        <v>43</v>
      </c>
      <c r="N17">
        <v>95</v>
      </c>
      <c r="O17">
        <v>74</v>
      </c>
      <c r="P17">
        <v>35</v>
      </c>
      <c r="Q17">
        <v>25</v>
      </c>
      <c r="R17">
        <v>6</v>
      </c>
      <c r="S17">
        <v>65</v>
      </c>
      <c r="T17">
        <v>86</v>
      </c>
      <c r="U17">
        <v>59</v>
      </c>
      <c r="V17">
        <v>45</v>
      </c>
      <c r="W17">
        <v>36</v>
      </c>
      <c r="X17">
        <v>14</v>
      </c>
      <c r="Y17">
        <v>78</v>
      </c>
      <c r="Z17">
        <v>2</v>
      </c>
      <c r="AA17">
        <v>83</v>
      </c>
      <c r="AB17">
        <v>34</v>
      </c>
      <c r="AC17">
        <v>60</v>
      </c>
      <c r="AD17">
        <v>28</v>
      </c>
      <c r="AE17">
        <v>35</v>
      </c>
      <c r="AF17">
        <v>79</v>
      </c>
      <c r="AG17">
        <v>99</v>
      </c>
      <c r="AH17">
        <v>77</v>
      </c>
      <c r="AI17">
        <v>23</v>
      </c>
      <c r="AJ17">
        <v>81</v>
      </c>
    </row>
    <row r="18" spans="1:36" x14ac:dyDescent="0.35">
      <c r="A18">
        <f t="shared" si="0"/>
        <v>17</v>
      </c>
      <c r="C18">
        <v>12</v>
      </c>
      <c r="D18">
        <v>21</v>
      </c>
      <c r="E18">
        <v>12</v>
      </c>
      <c r="F18">
        <v>70</v>
      </c>
      <c r="G18">
        <v>14</v>
      </c>
      <c r="H18">
        <v>11</v>
      </c>
      <c r="I18">
        <v>86</v>
      </c>
      <c r="J18">
        <v>49</v>
      </c>
      <c r="K18">
        <v>49</v>
      </c>
      <c r="L18">
        <v>39</v>
      </c>
      <c r="M18">
        <v>53</v>
      </c>
      <c r="N18">
        <v>97</v>
      </c>
      <c r="O18">
        <v>81</v>
      </c>
      <c r="P18">
        <v>45</v>
      </c>
      <c r="Q18">
        <v>27</v>
      </c>
      <c r="R18">
        <v>59</v>
      </c>
      <c r="S18">
        <v>86</v>
      </c>
      <c r="T18">
        <v>64</v>
      </c>
      <c r="U18">
        <v>65</v>
      </c>
      <c r="V18">
        <v>95</v>
      </c>
      <c r="W18">
        <v>92</v>
      </c>
      <c r="X18">
        <v>79</v>
      </c>
      <c r="Y18">
        <v>47</v>
      </c>
      <c r="Z18">
        <v>20</v>
      </c>
      <c r="AA18">
        <v>79</v>
      </c>
      <c r="AB18">
        <v>94</v>
      </c>
      <c r="AC18">
        <v>27</v>
      </c>
      <c r="AD18">
        <v>46</v>
      </c>
      <c r="AE18">
        <v>54</v>
      </c>
      <c r="AF18">
        <v>55</v>
      </c>
      <c r="AG18">
        <v>21</v>
      </c>
      <c r="AH18">
        <v>66</v>
      </c>
      <c r="AI18">
        <v>25</v>
      </c>
      <c r="AJ18">
        <v>57</v>
      </c>
    </row>
    <row r="19" spans="1:36" x14ac:dyDescent="0.35">
      <c r="A19">
        <f t="shared" si="0"/>
        <v>18</v>
      </c>
      <c r="C19">
        <v>71</v>
      </c>
      <c r="D19">
        <v>1</v>
      </c>
      <c r="E19">
        <v>58</v>
      </c>
      <c r="F19">
        <v>79</v>
      </c>
      <c r="G19">
        <v>62</v>
      </c>
      <c r="H19">
        <v>8</v>
      </c>
      <c r="I19">
        <v>38</v>
      </c>
      <c r="J19">
        <v>80</v>
      </c>
      <c r="K19">
        <v>15</v>
      </c>
      <c r="L19">
        <v>25</v>
      </c>
      <c r="M19">
        <v>96</v>
      </c>
      <c r="N19">
        <v>49</v>
      </c>
      <c r="O19">
        <v>3</v>
      </c>
      <c r="P19">
        <v>99</v>
      </c>
      <c r="Q19">
        <v>26</v>
      </c>
      <c r="R19">
        <v>79</v>
      </c>
      <c r="S19">
        <v>7</v>
      </c>
      <c r="T19">
        <v>7</v>
      </c>
      <c r="U19">
        <v>29</v>
      </c>
      <c r="V19">
        <v>85</v>
      </c>
      <c r="W19">
        <v>95</v>
      </c>
      <c r="X19">
        <v>57</v>
      </c>
      <c r="Y19">
        <v>22</v>
      </c>
      <c r="Z19">
        <v>39</v>
      </c>
      <c r="AA19">
        <v>93</v>
      </c>
      <c r="AB19">
        <v>98</v>
      </c>
      <c r="AC19">
        <v>76</v>
      </c>
      <c r="AD19">
        <v>70</v>
      </c>
      <c r="AE19">
        <v>48</v>
      </c>
      <c r="AF19">
        <v>45</v>
      </c>
      <c r="AG19">
        <v>63</v>
      </c>
      <c r="AH19">
        <v>85</v>
      </c>
      <c r="AI19">
        <v>70</v>
      </c>
      <c r="AJ19">
        <v>21</v>
      </c>
    </row>
    <row r="20" spans="1:36" x14ac:dyDescent="0.35">
      <c r="A20">
        <f t="shared" si="0"/>
        <v>19</v>
      </c>
      <c r="C20">
        <v>23</v>
      </c>
      <c r="D20">
        <v>79</v>
      </c>
      <c r="E20">
        <v>52</v>
      </c>
      <c r="F20">
        <v>7</v>
      </c>
      <c r="G20">
        <v>9</v>
      </c>
      <c r="H20">
        <v>12</v>
      </c>
      <c r="I20">
        <v>75</v>
      </c>
      <c r="J20">
        <v>75</v>
      </c>
      <c r="K20">
        <v>85</v>
      </c>
      <c r="L20">
        <v>32</v>
      </c>
      <c r="M20">
        <v>44</v>
      </c>
      <c r="N20">
        <v>55</v>
      </c>
      <c r="O20">
        <v>71</v>
      </c>
      <c r="P20">
        <v>3</v>
      </c>
      <c r="Q20">
        <v>63</v>
      </c>
      <c r="R20">
        <v>53</v>
      </c>
      <c r="S20">
        <v>47</v>
      </c>
      <c r="T20">
        <v>5</v>
      </c>
      <c r="U20">
        <v>21</v>
      </c>
      <c r="V20">
        <v>64</v>
      </c>
      <c r="W20">
        <v>92</v>
      </c>
      <c r="X20">
        <v>76</v>
      </c>
      <c r="Y20">
        <v>38</v>
      </c>
      <c r="Z20">
        <v>47</v>
      </c>
      <c r="AA20">
        <v>94</v>
      </c>
      <c r="AB20">
        <v>89</v>
      </c>
      <c r="AC20">
        <v>91</v>
      </c>
      <c r="AD20">
        <v>15</v>
      </c>
      <c r="AE20">
        <v>72</v>
      </c>
      <c r="AF20">
        <v>1</v>
      </c>
      <c r="AG20">
        <v>56</v>
      </c>
      <c r="AH20">
        <v>18</v>
      </c>
      <c r="AI20">
        <v>86</v>
      </c>
      <c r="AJ20">
        <v>98</v>
      </c>
    </row>
    <row r="21" spans="1:36" x14ac:dyDescent="0.35">
      <c r="A21">
        <f t="shared" si="0"/>
        <v>20</v>
      </c>
      <c r="C21">
        <v>66</v>
      </c>
      <c r="D21">
        <v>27</v>
      </c>
      <c r="E21">
        <v>50</v>
      </c>
      <c r="F21">
        <v>2</v>
      </c>
      <c r="G21">
        <v>82</v>
      </c>
      <c r="H21">
        <v>24</v>
      </c>
      <c r="I21">
        <v>82</v>
      </c>
      <c r="J21">
        <v>51</v>
      </c>
      <c r="K21">
        <v>40</v>
      </c>
      <c r="L21">
        <v>98</v>
      </c>
      <c r="M21">
        <v>98</v>
      </c>
      <c r="N21">
        <v>47</v>
      </c>
      <c r="O21">
        <v>96</v>
      </c>
      <c r="P21">
        <v>41</v>
      </c>
      <c r="Q21">
        <v>24</v>
      </c>
      <c r="R21">
        <v>71</v>
      </c>
      <c r="S21">
        <v>20</v>
      </c>
      <c r="T21">
        <v>63</v>
      </c>
      <c r="U21">
        <v>37</v>
      </c>
      <c r="V21">
        <v>1</v>
      </c>
      <c r="W21">
        <v>84</v>
      </c>
      <c r="X21">
        <v>81</v>
      </c>
      <c r="Y21">
        <v>88</v>
      </c>
      <c r="Z21">
        <v>49</v>
      </c>
      <c r="AA21">
        <v>75</v>
      </c>
      <c r="AB21">
        <v>48</v>
      </c>
      <c r="AC21">
        <v>52</v>
      </c>
      <c r="AD21">
        <v>50</v>
      </c>
      <c r="AE21">
        <v>20</v>
      </c>
      <c r="AF21">
        <v>26</v>
      </c>
      <c r="AG21">
        <v>4</v>
      </c>
      <c r="AH21">
        <v>81</v>
      </c>
      <c r="AI21">
        <v>30</v>
      </c>
      <c r="AJ21">
        <v>48</v>
      </c>
    </row>
    <row r="22" spans="1:36" x14ac:dyDescent="0.35">
      <c r="A22">
        <f t="shared" si="0"/>
        <v>21</v>
      </c>
      <c r="C22">
        <v>20</v>
      </c>
      <c r="D22">
        <v>25</v>
      </c>
      <c r="E22">
        <v>15</v>
      </c>
      <c r="F22">
        <v>75</v>
      </c>
      <c r="G22">
        <v>15</v>
      </c>
      <c r="H22">
        <v>6</v>
      </c>
      <c r="I22">
        <v>47</v>
      </c>
      <c r="J22">
        <v>48</v>
      </c>
      <c r="K22">
        <v>71</v>
      </c>
      <c r="L22">
        <v>73</v>
      </c>
      <c r="M22">
        <v>92</v>
      </c>
      <c r="N22">
        <v>77</v>
      </c>
      <c r="O22">
        <v>97</v>
      </c>
      <c r="P22">
        <v>84</v>
      </c>
      <c r="Q22">
        <v>13</v>
      </c>
      <c r="R22">
        <v>67</v>
      </c>
      <c r="S22">
        <v>80</v>
      </c>
      <c r="T22">
        <v>7</v>
      </c>
      <c r="U22">
        <v>96</v>
      </c>
      <c r="V22">
        <v>35</v>
      </c>
      <c r="W22">
        <v>34</v>
      </c>
      <c r="X22">
        <v>58</v>
      </c>
      <c r="Y22">
        <v>43</v>
      </c>
      <c r="Z22">
        <v>31</v>
      </c>
      <c r="AA22">
        <v>11</v>
      </c>
      <c r="AB22">
        <v>24</v>
      </c>
      <c r="AC22">
        <v>57</v>
      </c>
      <c r="AD22">
        <v>69</v>
      </c>
      <c r="AE22">
        <v>52</v>
      </c>
      <c r="AF22">
        <v>96</v>
      </c>
      <c r="AG22">
        <v>26</v>
      </c>
      <c r="AH22">
        <v>26</v>
      </c>
      <c r="AI22">
        <v>60</v>
      </c>
      <c r="AJ22">
        <v>75</v>
      </c>
    </row>
    <row r="23" spans="1:36" x14ac:dyDescent="0.35">
      <c r="A23">
        <f t="shared" si="0"/>
        <v>22</v>
      </c>
      <c r="C23">
        <v>63</v>
      </c>
      <c r="D23">
        <v>66</v>
      </c>
      <c r="E23">
        <v>13</v>
      </c>
      <c r="F23">
        <v>44</v>
      </c>
      <c r="G23">
        <v>28</v>
      </c>
      <c r="H23">
        <v>44</v>
      </c>
      <c r="I23">
        <v>25</v>
      </c>
      <c r="J23">
        <v>61</v>
      </c>
      <c r="K23">
        <v>32</v>
      </c>
      <c r="L23">
        <v>20</v>
      </c>
      <c r="M23">
        <v>94</v>
      </c>
      <c r="N23">
        <v>97</v>
      </c>
      <c r="O23">
        <v>27</v>
      </c>
      <c r="P23">
        <v>15</v>
      </c>
      <c r="Q23">
        <v>63</v>
      </c>
      <c r="R23">
        <v>22</v>
      </c>
      <c r="S23">
        <v>73</v>
      </c>
      <c r="T23">
        <v>69</v>
      </c>
      <c r="U23">
        <v>53</v>
      </c>
      <c r="V23">
        <v>63</v>
      </c>
      <c r="W23">
        <v>34</v>
      </c>
      <c r="X23">
        <v>91</v>
      </c>
      <c r="Y23">
        <v>90</v>
      </c>
      <c r="Z23">
        <v>39</v>
      </c>
      <c r="AA23">
        <v>61</v>
      </c>
      <c r="AB23">
        <v>75</v>
      </c>
      <c r="AC23">
        <v>70</v>
      </c>
      <c r="AD23">
        <v>37</v>
      </c>
      <c r="AE23">
        <v>75</v>
      </c>
      <c r="AF23">
        <v>84</v>
      </c>
      <c r="AG23">
        <v>63</v>
      </c>
      <c r="AH23">
        <v>67</v>
      </c>
      <c r="AI23">
        <v>68</v>
      </c>
      <c r="AJ23">
        <v>26</v>
      </c>
    </row>
    <row r="24" spans="1:36" x14ac:dyDescent="0.35">
      <c r="A24">
        <f t="shared" si="0"/>
        <v>23</v>
      </c>
      <c r="C24">
        <v>56</v>
      </c>
      <c r="D24">
        <v>25</v>
      </c>
      <c r="E24">
        <v>58</v>
      </c>
      <c r="F24">
        <v>95</v>
      </c>
      <c r="G24">
        <v>58</v>
      </c>
      <c r="H24">
        <v>16</v>
      </c>
      <c r="I24">
        <v>54</v>
      </c>
      <c r="J24">
        <v>85</v>
      </c>
      <c r="K24">
        <v>60</v>
      </c>
      <c r="L24">
        <v>63</v>
      </c>
      <c r="M24">
        <v>46</v>
      </c>
      <c r="N24">
        <v>49</v>
      </c>
      <c r="O24">
        <v>64</v>
      </c>
      <c r="P24">
        <v>54</v>
      </c>
      <c r="Q24">
        <v>19</v>
      </c>
      <c r="R24">
        <v>37</v>
      </c>
      <c r="S24">
        <v>1</v>
      </c>
      <c r="T24">
        <v>36</v>
      </c>
      <c r="U24">
        <v>3</v>
      </c>
      <c r="V24">
        <v>86</v>
      </c>
      <c r="W24">
        <v>26</v>
      </c>
      <c r="X24">
        <v>64</v>
      </c>
      <c r="Y24">
        <v>12</v>
      </c>
      <c r="Z24">
        <v>77</v>
      </c>
      <c r="AA24">
        <v>52</v>
      </c>
      <c r="AB24">
        <v>26</v>
      </c>
      <c r="AC24">
        <v>46</v>
      </c>
      <c r="AD24">
        <v>82</v>
      </c>
      <c r="AE24">
        <v>51</v>
      </c>
      <c r="AF24">
        <v>46</v>
      </c>
      <c r="AG24">
        <v>54</v>
      </c>
      <c r="AH24">
        <v>32</v>
      </c>
      <c r="AI24">
        <v>23</v>
      </c>
      <c r="AJ24">
        <v>30</v>
      </c>
    </row>
    <row r="25" spans="1:36" x14ac:dyDescent="0.35">
      <c r="A25">
        <f t="shared" si="0"/>
        <v>24</v>
      </c>
      <c r="C25">
        <v>99</v>
      </c>
      <c r="D25">
        <v>17</v>
      </c>
      <c r="E25">
        <v>21</v>
      </c>
      <c r="F25">
        <v>28</v>
      </c>
      <c r="G25">
        <v>26</v>
      </c>
      <c r="H25">
        <v>66</v>
      </c>
      <c r="I25">
        <v>12</v>
      </c>
      <c r="J25">
        <v>79</v>
      </c>
      <c r="K25">
        <v>84</v>
      </c>
      <c r="L25">
        <v>12</v>
      </c>
      <c r="M25">
        <v>51</v>
      </c>
      <c r="N25">
        <v>89</v>
      </c>
      <c r="O25">
        <v>22</v>
      </c>
      <c r="P25">
        <v>67</v>
      </c>
      <c r="Q25">
        <v>8</v>
      </c>
      <c r="R25">
        <v>96</v>
      </c>
      <c r="S25">
        <v>93</v>
      </c>
      <c r="T25">
        <v>63</v>
      </c>
      <c r="U25">
        <v>65</v>
      </c>
      <c r="V25">
        <v>35</v>
      </c>
      <c r="W25">
        <v>77</v>
      </c>
      <c r="X25">
        <v>21</v>
      </c>
      <c r="Y25">
        <v>10</v>
      </c>
      <c r="Z25">
        <v>79</v>
      </c>
      <c r="AA25">
        <v>66</v>
      </c>
      <c r="AB25">
        <v>50</v>
      </c>
      <c r="AC25">
        <v>75</v>
      </c>
      <c r="AD25">
        <v>24</v>
      </c>
      <c r="AE25">
        <v>33</v>
      </c>
      <c r="AF25">
        <v>4</v>
      </c>
      <c r="AG25">
        <v>38</v>
      </c>
      <c r="AH25">
        <v>97</v>
      </c>
      <c r="AI25">
        <v>86</v>
      </c>
      <c r="AJ25">
        <v>77</v>
      </c>
    </row>
    <row r="26" spans="1:36" x14ac:dyDescent="0.35">
      <c r="A26">
        <f t="shared" si="0"/>
        <v>25</v>
      </c>
      <c r="C26">
        <v>44</v>
      </c>
      <c r="D26">
        <v>1</v>
      </c>
      <c r="E26">
        <v>9</v>
      </c>
      <c r="F26">
        <v>75</v>
      </c>
      <c r="G26">
        <v>91</v>
      </c>
      <c r="H26">
        <v>5</v>
      </c>
      <c r="I26">
        <v>18</v>
      </c>
      <c r="J26">
        <v>87</v>
      </c>
      <c r="K26">
        <v>25</v>
      </c>
      <c r="L26">
        <v>43</v>
      </c>
      <c r="M26">
        <v>81</v>
      </c>
      <c r="N26">
        <v>93</v>
      </c>
      <c r="O26">
        <v>87</v>
      </c>
      <c r="P26">
        <v>89</v>
      </c>
      <c r="Q26">
        <v>26</v>
      </c>
      <c r="R26">
        <v>62</v>
      </c>
      <c r="S26">
        <v>67</v>
      </c>
      <c r="T26">
        <v>33</v>
      </c>
      <c r="U26">
        <v>56</v>
      </c>
      <c r="V26">
        <v>13</v>
      </c>
      <c r="W26">
        <v>45</v>
      </c>
      <c r="X26">
        <v>12</v>
      </c>
      <c r="Y26">
        <v>87</v>
      </c>
      <c r="Z26">
        <v>29</v>
      </c>
      <c r="AA26">
        <v>66</v>
      </c>
      <c r="AB26">
        <v>98</v>
      </c>
      <c r="AC26">
        <v>89</v>
      </c>
      <c r="AD26">
        <v>5</v>
      </c>
      <c r="AE26">
        <v>72</v>
      </c>
      <c r="AF26">
        <v>45</v>
      </c>
      <c r="AG26">
        <v>34</v>
      </c>
      <c r="AH26">
        <v>66</v>
      </c>
      <c r="AI26">
        <v>68</v>
      </c>
      <c r="AJ26">
        <v>46</v>
      </c>
    </row>
    <row r="27" spans="1:36" x14ac:dyDescent="0.35">
      <c r="A27">
        <f t="shared" si="0"/>
        <v>26</v>
      </c>
      <c r="C27">
        <v>81</v>
      </c>
      <c r="D27">
        <v>96</v>
      </c>
      <c r="E27">
        <v>84</v>
      </c>
      <c r="F27">
        <v>27</v>
      </c>
      <c r="G27">
        <v>34</v>
      </c>
      <c r="H27">
        <v>38</v>
      </c>
      <c r="I27">
        <v>29</v>
      </c>
      <c r="J27">
        <v>66</v>
      </c>
      <c r="K27">
        <v>76</v>
      </c>
      <c r="L27">
        <v>15</v>
      </c>
      <c r="M27">
        <v>48</v>
      </c>
      <c r="N27">
        <v>14</v>
      </c>
      <c r="O27">
        <v>54</v>
      </c>
      <c r="P27">
        <v>75</v>
      </c>
      <c r="Q27">
        <v>16</v>
      </c>
      <c r="R27">
        <v>69</v>
      </c>
      <c r="S27">
        <v>47</v>
      </c>
      <c r="T27">
        <v>30</v>
      </c>
      <c r="U27">
        <v>87</v>
      </c>
      <c r="V27">
        <v>10</v>
      </c>
      <c r="W27">
        <v>62</v>
      </c>
      <c r="X27">
        <v>34</v>
      </c>
      <c r="Y27">
        <v>18</v>
      </c>
      <c r="Z27">
        <v>77</v>
      </c>
      <c r="AA27">
        <v>27</v>
      </c>
      <c r="AB27">
        <v>41</v>
      </c>
      <c r="AC27">
        <v>6</v>
      </c>
      <c r="AD27">
        <v>75</v>
      </c>
      <c r="AE27">
        <v>94</v>
      </c>
      <c r="AF27">
        <v>8</v>
      </c>
      <c r="AG27">
        <v>71</v>
      </c>
      <c r="AH27">
        <v>72</v>
      </c>
      <c r="AI27">
        <v>50</v>
      </c>
      <c r="AJ27">
        <v>29</v>
      </c>
    </row>
    <row r="28" spans="1:36" x14ac:dyDescent="0.35">
      <c r="A28">
        <f t="shared" si="0"/>
        <v>27</v>
      </c>
      <c r="C28">
        <v>49</v>
      </c>
      <c r="D28">
        <v>62</v>
      </c>
      <c r="E28">
        <v>59</v>
      </c>
      <c r="F28">
        <v>87</v>
      </c>
      <c r="G28">
        <v>90</v>
      </c>
      <c r="H28">
        <v>78</v>
      </c>
      <c r="I28">
        <v>27</v>
      </c>
      <c r="J28">
        <v>13</v>
      </c>
      <c r="K28">
        <v>46</v>
      </c>
      <c r="L28">
        <v>13</v>
      </c>
      <c r="M28">
        <v>71</v>
      </c>
      <c r="N28">
        <v>28</v>
      </c>
      <c r="O28">
        <v>18</v>
      </c>
      <c r="P28">
        <v>74</v>
      </c>
      <c r="Q28">
        <v>44</v>
      </c>
      <c r="R28">
        <v>42</v>
      </c>
      <c r="S28">
        <v>76</v>
      </c>
      <c r="T28">
        <v>28</v>
      </c>
      <c r="U28">
        <v>90</v>
      </c>
      <c r="V28">
        <v>85</v>
      </c>
      <c r="W28">
        <v>87</v>
      </c>
      <c r="X28">
        <v>74</v>
      </c>
      <c r="Y28">
        <v>1</v>
      </c>
      <c r="Z28">
        <v>53</v>
      </c>
      <c r="AA28">
        <v>84</v>
      </c>
      <c r="AB28">
        <v>72</v>
      </c>
      <c r="AC28">
        <v>40</v>
      </c>
      <c r="AD28">
        <v>82</v>
      </c>
      <c r="AE28">
        <v>36</v>
      </c>
      <c r="AF28">
        <v>27</v>
      </c>
      <c r="AG28">
        <v>79</v>
      </c>
      <c r="AH28">
        <v>59</v>
      </c>
      <c r="AI28">
        <v>47</v>
      </c>
      <c r="AJ28">
        <v>72</v>
      </c>
    </row>
    <row r="29" spans="1:36" x14ac:dyDescent="0.35">
      <c r="A29">
        <f t="shared" si="0"/>
        <v>28</v>
      </c>
      <c r="C29">
        <v>6</v>
      </c>
      <c r="D29">
        <v>80</v>
      </c>
      <c r="E29">
        <v>48</v>
      </c>
      <c r="F29">
        <v>29</v>
      </c>
      <c r="G29">
        <v>66</v>
      </c>
      <c r="H29">
        <v>37</v>
      </c>
      <c r="I29">
        <v>21</v>
      </c>
      <c r="J29">
        <v>55</v>
      </c>
      <c r="K29">
        <v>78</v>
      </c>
      <c r="L29">
        <v>1</v>
      </c>
      <c r="M29">
        <v>20</v>
      </c>
      <c r="N29">
        <v>21</v>
      </c>
      <c r="O29">
        <v>95</v>
      </c>
      <c r="P29">
        <v>4</v>
      </c>
      <c r="Q29">
        <v>5</v>
      </c>
      <c r="R29">
        <v>60</v>
      </c>
      <c r="S29">
        <v>8</v>
      </c>
      <c r="T29">
        <v>51</v>
      </c>
      <c r="U29">
        <v>2</v>
      </c>
      <c r="V29">
        <v>10</v>
      </c>
      <c r="W29">
        <v>87</v>
      </c>
      <c r="X29">
        <v>66</v>
      </c>
      <c r="Y29">
        <v>63</v>
      </c>
      <c r="Z29">
        <v>24</v>
      </c>
      <c r="AA29">
        <v>46</v>
      </c>
      <c r="AB29">
        <v>77</v>
      </c>
      <c r="AC29">
        <v>85</v>
      </c>
      <c r="AD29">
        <v>95</v>
      </c>
      <c r="AE29">
        <v>2</v>
      </c>
      <c r="AF29">
        <v>64</v>
      </c>
      <c r="AG29">
        <v>76</v>
      </c>
      <c r="AH29">
        <v>12</v>
      </c>
      <c r="AI29">
        <v>24</v>
      </c>
      <c r="AJ29">
        <v>34</v>
      </c>
    </row>
    <row r="30" spans="1:36" x14ac:dyDescent="0.35">
      <c r="A30">
        <f t="shared" si="0"/>
        <v>29</v>
      </c>
      <c r="C30">
        <v>8</v>
      </c>
      <c r="D30">
        <v>90</v>
      </c>
      <c r="E30">
        <v>79</v>
      </c>
      <c r="F30">
        <v>3</v>
      </c>
      <c r="G30">
        <v>93</v>
      </c>
      <c r="H30">
        <v>63</v>
      </c>
      <c r="I30">
        <v>52</v>
      </c>
      <c r="J30">
        <v>54</v>
      </c>
      <c r="K30">
        <v>12</v>
      </c>
      <c r="L30">
        <v>55</v>
      </c>
      <c r="M30">
        <v>65</v>
      </c>
      <c r="N30">
        <v>65</v>
      </c>
      <c r="O30">
        <v>12</v>
      </c>
      <c r="P30">
        <v>44</v>
      </c>
      <c r="Q30">
        <v>47</v>
      </c>
      <c r="R30">
        <v>63</v>
      </c>
      <c r="S30">
        <v>93</v>
      </c>
      <c r="T30">
        <v>50</v>
      </c>
      <c r="U30">
        <v>98</v>
      </c>
      <c r="V30">
        <v>25</v>
      </c>
      <c r="W30">
        <v>5</v>
      </c>
      <c r="X30">
        <v>70</v>
      </c>
      <c r="Y30">
        <v>12</v>
      </c>
      <c r="Z30">
        <v>92</v>
      </c>
      <c r="AA30">
        <v>78</v>
      </c>
      <c r="AB30">
        <v>79</v>
      </c>
      <c r="AC30">
        <v>47</v>
      </c>
      <c r="AD30">
        <v>69</v>
      </c>
      <c r="AE30">
        <v>34</v>
      </c>
      <c r="AF30">
        <v>46</v>
      </c>
      <c r="AG30">
        <v>4</v>
      </c>
      <c r="AH30">
        <v>49</v>
      </c>
      <c r="AI30">
        <v>3</v>
      </c>
      <c r="AJ30">
        <v>60</v>
      </c>
    </row>
    <row r="31" spans="1:36" x14ac:dyDescent="0.35">
      <c r="A31">
        <f t="shared" si="0"/>
        <v>30</v>
      </c>
      <c r="C31">
        <v>75</v>
      </c>
      <c r="D31">
        <v>45</v>
      </c>
      <c r="E31">
        <v>38</v>
      </c>
      <c r="F31">
        <v>99</v>
      </c>
      <c r="G31">
        <v>63</v>
      </c>
      <c r="H31">
        <v>9</v>
      </c>
      <c r="I31">
        <v>12</v>
      </c>
      <c r="J31">
        <v>37</v>
      </c>
      <c r="K31">
        <v>7</v>
      </c>
      <c r="L31">
        <v>52</v>
      </c>
      <c r="M31">
        <v>22</v>
      </c>
      <c r="N31">
        <v>93</v>
      </c>
      <c r="O31">
        <v>84</v>
      </c>
      <c r="P31">
        <v>25</v>
      </c>
      <c r="Q31">
        <v>50</v>
      </c>
      <c r="R31">
        <v>80</v>
      </c>
      <c r="S31">
        <v>61</v>
      </c>
      <c r="T31">
        <v>18</v>
      </c>
      <c r="U31">
        <v>97</v>
      </c>
      <c r="V31">
        <v>1</v>
      </c>
      <c r="W31">
        <v>10</v>
      </c>
      <c r="X31">
        <v>77</v>
      </c>
      <c r="Y31">
        <v>71</v>
      </c>
      <c r="Z31">
        <v>18</v>
      </c>
      <c r="AA31">
        <v>35</v>
      </c>
      <c r="AB31">
        <v>4</v>
      </c>
      <c r="AC31">
        <v>96</v>
      </c>
      <c r="AD31">
        <v>97</v>
      </c>
      <c r="AE31">
        <v>77</v>
      </c>
      <c r="AF31">
        <v>12</v>
      </c>
      <c r="AG31">
        <v>97</v>
      </c>
      <c r="AH31">
        <v>93</v>
      </c>
      <c r="AI31">
        <v>31</v>
      </c>
      <c r="AJ31">
        <v>34</v>
      </c>
    </row>
    <row r="32" spans="1:36" x14ac:dyDescent="0.35">
      <c r="A32">
        <f t="shared" si="0"/>
        <v>31</v>
      </c>
      <c r="C32">
        <v>42</v>
      </c>
      <c r="D32">
        <v>60</v>
      </c>
      <c r="E32">
        <v>83</v>
      </c>
      <c r="F32">
        <v>34</v>
      </c>
      <c r="G32">
        <v>13</v>
      </c>
      <c r="H32">
        <v>88</v>
      </c>
      <c r="I32">
        <v>36</v>
      </c>
      <c r="J32">
        <v>33</v>
      </c>
      <c r="K32">
        <v>78</v>
      </c>
      <c r="L32">
        <v>89</v>
      </c>
      <c r="M32">
        <v>36</v>
      </c>
      <c r="N32">
        <v>17</v>
      </c>
      <c r="O32">
        <v>43</v>
      </c>
      <c r="P32">
        <v>28</v>
      </c>
      <c r="Q32">
        <v>18</v>
      </c>
      <c r="R32">
        <v>54</v>
      </c>
      <c r="S32">
        <v>36</v>
      </c>
      <c r="T32">
        <v>66</v>
      </c>
      <c r="U32">
        <v>34</v>
      </c>
      <c r="V32">
        <v>39</v>
      </c>
      <c r="W32">
        <v>74</v>
      </c>
      <c r="X32">
        <v>22</v>
      </c>
      <c r="Y32">
        <v>85</v>
      </c>
      <c r="Z32">
        <v>87</v>
      </c>
      <c r="AA32">
        <v>47</v>
      </c>
      <c r="AB32">
        <v>64</v>
      </c>
      <c r="AC32">
        <v>66</v>
      </c>
      <c r="AD32">
        <v>74</v>
      </c>
      <c r="AE32">
        <v>92</v>
      </c>
      <c r="AF32">
        <v>34</v>
      </c>
      <c r="AG32">
        <v>30</v>
      </c>
      <c r="AH32">
        <v>81</v>
      </c>
      <c r="AI32">
        <v>73</v>
      </c>
      <c r="AJ32">
        <v>10</v>
      </c>
    </row>
    <row r="33" spans="1:36" x14ac:dyDescent="0.35">
      <c r="A33">
        <f t="shared" si="0"/>
        <v>32</v>
      </c>
      <c r="C33">
        <v>68</v>
      </c>
      <c r="D33">
        <v>88</v>
      </c>
      <c r="E33">
        <v>91</v>
      </c>
      <c r="F33">
        <v>50</v>
      </c>
      <c r="G33">
        <v>87</v>
      </c>
      <c r="H33">
        <v>32</v>
      </c>
      <c r="I33">
        <v>69</v>
      </c>
      <c r="J33">
        <v>32</v>
      </c>
      <c r="K33">
        <v>59</v>
      </c>
      <c r="L33">
        <v>62</v>
      </c>
      <c r="M33">
        <v>6</v>
      </c>
      <c r="N33">
        <v>4</v>
      </c>
      <c r="O33">
        <v>94</v>
      </c>
      <c r="P33">
        <v>69</v>
      </c>
      <c r="Q33">
        <v>91</v>
      </c>
      <c r="R33">
        <v>50</v>
      </c>
      <c r="S33">
        <v>23</v>
      </c>
      <c r="T33">
        <v>5</v>
      </c>
      <c r="U33">
        <v>53</v>
      </c>
      <c r="V33">
        <v>67</v>
      </c>
      <c r="W33">
        <v>56</v>
      </c>
      <c r="X33">
        <v>88</v>
      </c>
      <c r="Y33">
        <v>2</v>
      </c>
      <c r="Z33">
        <v>1</v>
      </c>
      <c r="AA33">
        <v>92</v>
      </c>
      <c r="AB33">
        <v>42</v>
      </c>
      <c r="AC33">
        <v>99</v>
      </c>
      <c r="AD33">
        <v>81</v>
      </c>
      <c r="AE33">
        <v>22</v>
      </c>
      <c r="AF33">
        <v>75</v>
      </c>
      <c r="AG33">
        <v>89</v>
      </c>
      <c r="AH33">
        <v>88</v>
      </c>
      <c r="AI33">
        <v>15</v>
      </c>
      <c r="AJ33">
        <v>23</v>
      </c>
    </row>
    <row r="34" spans="1:36" x14ac:dyDescent="0.35">
      <c r="A34">
        <f t="shared" si="0"/>
        <v>33</v>
      </c>
      <c r="C34">
        <v>59</v>
      </c>
      <c r="D34">
        <v>29</v>
      </c>
      <c r="E34">
        <v>53</v>
      </c>
      <c r="F34">
        <v>45</v>
      </c>
      <c r="G34">
        <v>62</v>
      </c>
      <c r="H34">
        <v>68</v>
      </c>
      <c r="I34">
        <v>98</v>
      </c>
      <c r="J34">
        <v>33</v>
      </c>
      <c r="K34">
        <v>25</v>
      </c>
      <c r="L34">
        <v>79</v>
      </c>
      <c r="M34">
        <v>81</v>
      </c>
      <c r="N34">
        <v>2</v>
      </c>
      <c r="O34">
        <v>17</v>
      </c>
      <c r="P34">
        <v>80</v>
      </c>
      <c r="Q34">
        <v>2</v>
      </c>
      <c r="R34">
        <v>78</v>
      </c>
      <c r="S34">
        <v>38</v>
      </c>
      <c r="T34">
        <v>88</v>
      </c>
      <c r="U34">
        <v>99</v>
      </c>
      <c r="V34">
        <v>86</v>
      </c>
      <c r="W34">
        <v>92</v>
      </c>
      <c r="X34">
        <v>39</v>
      </c>
      <c r="Y34">
        <v>24</v>
      </c>
      <c r="Z34">
        <v>36</v>
      </c>
      <c r="AA34">
        <v>70</v>
      </c>
      <c r="AB34">
        <v>84</v>
      </c>
      <c r="AC34">
        <v>12</v>
      </c>
      <c r="AD34">
        <v>18</v>
      </c>
      <c r="AE34">
        <v>26</v>
      </c>
      <c r="AF34">
        <v>48</v>
      </c>
      <c r="AG34">
        <v>4</v>
      </c>
      <c r="AH34">
        <v>42</v>
      </c>
      <c r="AI34">
        <v>85</v>
      </c>
      <c r="AJ34">
        <v>89</v>
      </c>
    </row>
    <row r="35" spans="1:36" x14ac:dyDescent="0.35">
      <c r="A35">
        <f t="shared" si="0"/>
        <v>34</v>
      </c>
      <c r="C35">
        <v>35</v>
      </c>
      <c r="D35">
        <v>97</v>
      </c>
      <c r="E35">
        <v>19</v>
      </c>
      <c r="F35">
        <v>78</v>
      </c>
      <c r="G35">
        <v>42</v>
      </c>
      <c r="H35">
        <v>1</v>
      </c>
      <c r="I35">
        <v>27</v>
      </c>
      <c r="J35">
        <v>18</v>
      </c>
      <c r="K35">
        <v>28</v>
      </c>
      <c r="L35">
        <v>12</v>
      </c>
      <c r="M35">
        <v>53</v>
      </c>
      <c r="N35">
        <v>59</v>
      </c>
      <c r="O35">
        <v>51</v>
      </c>
      <c r="P35">
        <v>50</v>
      </c>
      <c r="Q35">
        <v>43</v>
      </c>
      <c r="R35">
        <v>65</v>
      </c>
      <c r="S35">
        <v>18</v>
      </c>
      <c r="T35">
        <v>97</v>
      </c>
      <c r="U35">
        <v>45</v>
      </c>
      <c r="V35">
        <v>98</v>
      </c>
      <c r="W35">
        <v>30</v>
      </c>
      <c r="X35">
        <v>57</v>
      </c>
      <c r="Y35">
        <v>49</v>
      </c>
      <c r="Z35">
        <v>90</v>
      </c>
      <c r="AA35">
        <v>97</v>
      </c>
      <c r="AB35">
        <v>58</v>
      </c>
      <c r="AC35">
        <v>20</v>
      </c>
      <c r="AD35">
        <v>94</v>
      </c>
      <c r="AE35">
        <v>4</v>
      </c>
      <c r="AF35">
        <v>98</v>
      </c>
      <c r="AG35">
        <v>30</v>
      </c>
      <c r="AH35">
        <v>4</v>
      </c>
      <c r="AI35">
        <v>83</v>
      </c>
      <c r="AJ35">
        <v>53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8"/>
  <sheetViews>
    <sheetView zoomScale="90" zoomScaleNormal="90" workbookViewId="0"/>
  </sheetViews>
  <sheetFormatPr defaultRowHeight="14.5" x14ac:dyDescent="0.35"/>
  <cols>
    <col min="1" max="1" width="13.6328125" customWidth="1"/>
    <col min="2" max="2" width="12.6328125" customWidth="1"/>
    <col min="3" max="3" width="12.90625" customWidth="1"/>
    <col min="4" max="4" width="19.36328125" bestFit="1" customWidth="1"/>
  </cols>
  <sheetData>
    <row r="1" spans="1:4" x14ac:dyDescent="0.35">
      <c r="A1" s="10" t="s">
        <v>3305</v>
      </c>
      <c r="B1" s="10" t="s">
        <v>3306</v>
      </c>
      <c r="C1" s="10" t="s">
        <v>3307</v>
      </c>
      <c r="D1" s="10" t="s">
        <v>3320</v>
      </c>
    </row>
    <row r="2" spans="1:4" x14ac:dyDescent="0.35">
      <c r="A2" s="7">
        <v>42089</v>
      </c>
      <c r="B2" t="s">
        <v>3308</v>
      </c>
      <c r="C2">
        <v>10</v>
      </c>
      <c r="D2">
        <f>IF(Сделки[[#This Row],[Тип сделки]]="Продажа",-Сделки[[#This Row],[Количество]],Сделки[[#This Row],[Количество]])</f>
        <v>10</v>
      </c>
    </row>
    <row r="3" spans="1:4" x14ac:dyDescent="0.35">
      <c r="A3" s="7">
        <v>42094</v>
      </c>
      <c r="B3" t="s">
        <v>3308</v>
      </c>
      <c r="C3">
        <v>100</v>
      </c>
      <c r="D3">
        <f>IF(Сделки[[#This Row],[Тип сделки]]="Продажа",-Сделки[[#This Row],[Количество]],Сделки[[#This Row],[Количество]])</f>
        <v>100</v>
      </c>
    </row>
    <row r="4" spans="1:4" x14ac:dyDescent="0.35">
      <c r="A4" s="7">
        <v>42100</v>
      </c>
      <c r="B4" t="s">
        <v>3308</v>
      </c>
      <c r="C4">
        <v>130</v>
      </c>
      <c r="D4">
        <f>IF(Сделки[[#This Row],[Тип сделки]]="Продажа",-Сделки[[#This Row],[Количество]],Сделки[[#This Row],[Количество]])</f>
        <v>130</v>
      </c>
    </row>
    <row r="5" spans="1:4" x14ac:dyDescent="0.35">
      <c r="A5" s="7">
        <v>42103</v>
      </c>
      <c r="B5" t="s">
        <v>3309</v>
      </c>
      <c r="C5">
        <v>240</v>
      </c>
      <c r="D5">
        <f>IF(Сделки[[#This Row],[Тип сделки]]="Продажа",-Сделки[[#This Row],[Количество]],Сделки[[#This Row],[Количество]])</f>
        <v>-240</v>
      </c>
    </row>
    <row r="6" spans="1:4" x14ac:dyDescent="0.35">
      <c r="A6" s="7">
        <v>42104</v>
      </c>
      <c r="B6" t="s">
        <v>3309</v>
      </c>
      <c r="C6">
        <v>40</v>
      </c>
      <c r="D6">
        <f>IF(Сделки[[#This Row],[Тип сделки]]="Продажа",-Сделки[[#This Row],[Количество]],Сделки[[#This Row],[Количество]])</f>
        <v>-40</v>
      </c>
    </row>
    <row r="7" spans="1:4" x14ac:dyDescent="0.35">
      <c r="A7" s="7">
        <v>42107</v>
      </c>
      <c r="B7" t="s">
        <v>3309</v>
      </c>
      <c r="C7">
        <v>460</v>
      </c>
      <c r="D7">
        <f>IF(Сделки[[#This Row],[Тип сделки]]="Продажа",-Сделки[[#This Row],[Количество]],Сделки[[#This Row],[Количество]])</f>
        <v>-460</v>
      </c>
    </row>
    <row r="8" spans="1:4" x14ac:dyDescent="0.35">
      <c r="A8" s="7">
        <v>42109</v>
      </c>
      <c r="B8" t="s">
        <v>3309</v>
      </c>
      <c r="C8">
        <v>40</v>
      </c>
      <c r="D8">
        <f>IF(Сделки[[#This Row],[Тип сделки]]="Продажа",-Сделки[[#This Row],[Количество]],Сделки[[#This Row],[Количество]])</f>
        <v>-40</v>
      </c>
    </row>
    <row r="9" spans="1:4" x14ac:dyDescent="0.35">
      <c r="A9" s="7">
        <v>42111</v>
      </c>
      <c r="B9" t="s">
        <v>3308</v>
      </c>
      <c r="C9">
        <v>280</v>
      </c>
      <c r="D9">
        <f>IF(Сделки[[#This Row],[Тип сделки]]="Продажа",-Сделки[[#This Row],[Количество]],Сделки[[#This Row],[Количество]])</f>
        <v>280</v>
      </c>
    </row>
    <row r="10" spans="1:4" x14ac:dyDescent="0.35">
      <c r="A10" s="7">
        <v>42111</v>
      </c>
      <c r="B10" t="s">
        <v>3308</v>
      </c>
      <c r="C10">
        <v>270</v>
      </c>
      <c r="D10">
        <f>IF(Сделки[[#This Row],[Тип сделки]]="Продажа",-Сделки[[#This Row],[Количество]],Сделки[[#This Row],[Количество]])</f>
        <v>270</v>
      </c>
    </row>
    <row r="11" spans="1:4" x14ac:dyDescent="0.35">
      <c r="A11" s="7">
        <v>42114</v>
      </c>
      <c r="B11" t="s">
        <v>3308</v>
      </c>
      <c r="C11">
        <v>160</v>
      </c>
      <c r="D11">
        <f>IF(Сделки[[#This Row],[Тип сделки]]="Продажа",-Сделки[[#This Row],[Количество]],Сделки[[#This Row],[Количество]])</f>
        <v>160</v>
      </c>
    </row>
    <row r="12" spans="1:4" x14ac:dyDescent="0.35">
      <c r="A12" s="7">
        <v>42124</v>
      </c>
      <c r="B12" t="s">
        <v>3308</v>
      </c>
      <c r="C12">
        <v>60</v>
      </c>
      <c r="D12">
        <f>IF(Сделки[[#This Row],[Тип сделки]]="Продажа",-Сделки[[#This Row],[Количество]],Сделки[[#This Row],[Количество]])</f>
        <v>60</v>
      </c>
    </row>
    <row r="13" spans="1:4" x14ac:dyDescent="0.35">
      <c r="A13" s="7">
        <v>42125</v>
      </c>
      <c r="B13" t="s">
        <v>3308</v>
      </c>
      <c r="C13">
        <v>20</v>
      </c>
      <c r="D13">
        <f>IF(Сделки[[#This Row],[Тип сделки]]="Продажа",-Сделки[[#This Row],[Количество]],Сделки[[#This Row],[Количество]])</f>
        <v>20</v>
      </c>
    </row>
    <row r="14" spans="1:4" x14ac:dyDescent="0.35">
      <c r="A14" s="7">
        <v>42128</v>
      </c>
      <c r="B14" t="s">
        <v>3308</v>
      </c>
      <c r="C14">
        <v>80</v>
      </c>
      <c r="D14">
        <f>IF(Сделки[[#This Row],[Тип сделки]]="Продажа",-Сделки[[#This Row],[Количество]],Сделки[[#This Row],[Количество]])</f>
        <v>80</v>
      </c>
    </row>
    <row r="15" spans="1:4" x14ac:dyDescent="0.35">
      <c r="A15" s="7">
        <v>42132</v>
      </c>
      <c r="B15" t="s">
        <v>3308</v>
      </c>
      <c r="C15">
        <v>50</v>
      </c>
      <c r="D15">
        <f>IF(Сделки[[#This Row],[Тип сделки]]="Продажа",-Сделки[[#This Row],[Количество]],Сделки[[#This Row],[Количество]])</f>
        <v>50</v>
      </c>
    </row>
    <row r="16" spans="1:4" x14ac:dyDescent="0.35">
      <c r="A16" s="7">
        <v>42137</v>
      </c>
      <c r="B16" t="s">
        <v>3308</v>
      </c>
      <c r="C16">
        <v>460</v>
      </c>
      <c r="D16">
        <f>IF(Сделки[[#This Row],[Тип сделки]]="Продажа",-Сделки[[#This Row],[Количество]],Сделки[[#This Row],[Количество]])</f>
        <v>460</v>
      </c>
    </row>
    <row r="17" spans="1:4" x14ac:dyDescent="0.35">
      <c r="A17" s="7">
        <v>42137</v>
      </c>
      <c r="B17" t="s">
        <v>3308</v>
      </c>
      <c r="C17">
        <v>40</v>
      </c>
      <c r="D17">
        <f>IF(Сделки[[#This Row],[Тип сделки]]="Продажа",-Сделки[[#This Row],[Количество]],Сделки[[#This Row],[Количество]])</f>
        <v>40</v>
      </c>
    </row>
    <row r="18" spans="1:4" x14ac:dyDescent="0.35">
      <c r="A18" s="7">
        <v>42138</v>
      </c>
      <c r="B18" t="s">
        <v>3309</v>
      </c>
      <c r="C18">
        <v>130</v>
      </c>
      <c r="D18">
        <f>IF(Сделки[[#This Row],[Тип сделки]]="Продажа",-Сделки[[#This Row],[Количество]],Сделки[[#This Row],[Количество]])</f>
        <v>-130</v>
      </c>
    </row>
    <row r="19" spans="1:4" x14ac:dyDescent="0.35">
      <c r="A19" s="7">
        <v>42142</v>
      </c>
      <c r="B19" t="s">
        <v>3308</v>
      </c>
      <c r="C19">
        <v>260</v>
      </c>
      <c r="D19">
        <f>IF(Сделки[[#This Row],[Тип сделки]]="Продажа",-Сделки[[#This Row],[Количество]],Сделки[[#This Row],[Количество]])</f>
        <v>260</v>
      </c>
    </row>
    <row r="20" spans="1:4" x14ac:dyDescent="0.35">
      <c r="A20" s="7">
        <v>42143</v>
      </c>
      <c r="B20" t="s">
        <v>3309</v>
      </c>
      <c r="C20">
        <v>440</v>
      </c>
      <c r="D20">
        <f>IF(Сделки[[#This Row],[Тип сделки]]="Продажа",-Сделки[[#This Row],[Количество]],Сделки[[#This Row],[Количество]])</f>
        <v>-440</v>
      </c>
    </row>
    <row r="21" spans="1:4" x14ac:dyDescent="0.35">
      <c r="A21" s="7">
        <v>42151</v>
      </c>
      <c r="B21" t="s">
        <v>3309</v>
      </c>
      <c r="C21">
        <v>20</v>
      </c>
      <c r="D21">
        <f>IF(Сделки[[#This Row],[Тип сделки]]="Продажа",-Сделки[[#This Row],[Количество]],Сделки[[#This Row],[Количество]])</f>
        <v>-20</v>
      </c>
    </row>
    <row r="22" spans="1:4" x14ac:dyDescent="0.35">
      <c r="A22" s="7">
        <v>42157</v>
      </c>
      <c r="B22" t="s">
        <v>3308</v>
      </c>
      <c r="C22">
        <v>0</v>
      </c>
      <c r="D22">
        <f>IF(Сделки[[#This Row],[Тип сделки]]="Продажа",-Сделки[[#This Row],[Количество]],Сделки[[#This Row],[Количество]])</f>
        <v>0</v>
      </c>
    </row>
    <row r="23" spans="1:4" x14ac:dyDescent="0.35">
      <c r="A23" s="7">
        <v>42159</v>
      </c>
      <c r="B23" t="s">
        <v>3309</v>
      </c>
      <c r="C23">
        <v>50</v>
      </c>
      <c r="D23">
        <f>IF(Сделки[[#This Row],[Тип сделки]]="Продажа",-Сделки[[#This Row],[Количество]],Сделки[[#This Row],[Количество]])</f>
        <v>-50</v>
      </c>
    </row>
    <row r="24" spans="1:4" x14ac:dyDescent="0.35">
      <c r="A24" s="7">
        <v>42165</v>
      </c>
      <c r="B24" t="s">
        <v>3309</v>
      </c>
      <c r="C24">
        <v>180</v>
      </c>
      <c r="D24">
        <f>IF(Сделки[[#This Row],[Тип сделки]]="Продажа",-Сделки[[#This Row],[Количество]],Сделки[[#This Row],[Количество]])</f>
        <v>-180</v>
      </c>
    </row>
    <row r="25" spans="1:4" x14ac:dyDescent="0.35">
      <c r="A25" s="7">
        <v>42171</v>
      </c>
      <c r="B25" t="s">
        <v>3308</v>
      </c>
      <c r="C25">
        <v>430</v>
      </c>
      <c r="D25">
        <f>IF(Сделки[[#This Row],[Тип сделки]]="Продажа",-Сделки[[#This Row],[Количество]],Сделки[[#This Row],[Количество]])</f>
        <v>430</v>
      </c>
    </row>
    <row r="26" spans="1:4" x14ac:dyDescent="0.35">
      <c r="A26" s="7">
        <v>42171</v>
      </c>
      <c r="B26" t="s">
        <v>3309</v>
      </c>
      <c r="C26">
        <v>490</v>
      </c>
      <c r="D26">
        <f>IF(Сделки[[#This Row],[Тип сделки]]="Продажа",-Сделки[[#This Row],[Количество]],Сделки[[#This Row],[Количество]])</f>
        <v>-490</v>
      </c>
    </row>
    <row r="27" spans="1:4" x14ac:dyDescent="0.35">
      <c r="A27" s="7">
        <v>42178</v>
      </c>
      <c r="B27" t="s">
        <v>3309</v>
      </c>
      <c r="C27">
        <v>120</v>
      </c>
      <c r="D27">
        <f>IF(Сделки[[#This Row],[Тип сделки]]="Продажа",-Сделки[[#This Row],[Количество]],Сделки[[#This Row],[Количество]])</f>
        <v>-120</v>
      </c>
    </row>
    <row r="28" spans="1:4" x14ac:dyDescent="0.35">
      <c r="A28" s="7">
        <v>42180</v>
      </c>
      <c r="B28" t="s">
        <v>3308</v>
      </c>
      <c r="C28">
        <v>70</v>
      </c>
      <c r="D28">
        <f>IF(Сделки[[#This Row],[Тип сделки]]="Продажа",-Сделки[[#This Row],[Количество]],Сделки[[#This Row],[Количество]])</f>
        <v>70</v>
      </c>
    </row>
    <row r="29" spans="1:4" x14ac:dyDescent="0.35">
      <c r="A29" s="7">
        <v>42184</v>
      </c>
      <c r="B29" t="s">
        <v>3309</v>
      </c>
      <c r="C29">
        <v>480</v>
      </c>
      <c r="D29">
        <f>IF(Сделки[[#This Row],[Тип сделки]]="Продажа",-Сделки[[#This Row],[Количество]],Сделки[[#This Row],[Количество]])</f>
        <v>-480</v>
      </c>
    </row>
    <row r="30" spans="1:4" x14ac:dyDescent="0.35">
      <c r="A30" s="7">
        <v>42186</v>
      </c>
      <c r="B30" t="s">
        <v>3309</v>
      </c>
      <c r="C30">
        <v>260</v>
      </c>
      <c r="D30">
        <f>IF(Сделки[[#This Row],[Тип сделки]]="Продажа",-Сделки[[#This Row],[Количество]],Сделки[[#This Row],[Количество]])</f>
        <v>-260</v>
      </c>
    </row>
    <row r="31" spans="1:4" x14ac:dyDescent="0.35">
      <c r="A31" s="7">
        <v>42191</v>
      </c>
      <c r="B31" t="s">
        <v>3308</v>
      </c>
      <c r="C31">
        <v>80</v>
      </c>
      <c r="D31">
        <f>IF(Сделки[[#This Row],[Тип сделки]]="Продажа",-Сделки[[#This Row],[Количество]],Сделки[[#This Row],[Количество]])</f>
        <v>80</v>
      </c>
    </row>
    <row r="32" spans="1:4" x14ac:dyDescent="0.35">
      <c r="A32" s="7">
        <v>42191</v>
      </c>
      <c r="B32" t="s">
        <v>3309</v>
      </c>
      <c r="C32">
        <v>20</v>
      </c>
      <c r="D32">
        <f>IF(Сделки[[#This Row],[Тип сделки]]="Продажа",-Сделки[[#This Row],[Количество]],Сделки[[#This Row],[Количество]])</f>
        <v>-20</v>
      </c>
    </row>
    <row r="33" spans="1:4" x14ac:dyDescent="0.35">
      <c r="A33" s="7">
        <v>42192</v>
      </c>
      <c r="B33" t="s">
        <v>3309</v>
      </c>
      <c r="C33">
        <v>40</v>
      </c>
      <c r="D33">
        <f>IF(Сделки[[#This Row],[Тип сделки]]="Продажа",-Сделки[[#This Row],[Количество]],Сделки[[#This Row],[Количество]])</f>
        <v>-40</v>
      </c>
    </row>
    <row r="34" spans="1:4" x14ac:dyDescent="0.35">
      <c r="A34" s="7">
        <v>42194</v>
      </c>
      <c r="B34" t="s">
        <v>3309</v>
      </c>
      <c r="C34">
        <v>150</v>
      </c>
      <c r="D34">
        <f>IF(Сделки[[#This Row],[Тип сделки]]="Продажа",-Сделки[[#This Row],[Количество]],Сделки[[#This Row],[Количество]])</f>
        <v>-150</v>
      </c>
    </row>
    <row r="35" spans="1:4" x14ac:dyDescent="0.35">
      <c r="A35" s="7">
        <v>42201</v>
      </c>
      <c r="B35" t="s">
        <v>3309</v>
      </c>
      <c r="C35">
        <v>120</v>
      </c>
      <c r="D35">
        <f>IF(Сделки[[#This Row],[Тип сделки]]="Продажа",-Сделки[[#This Row],[Количество]],Сделки[[#This Row],[Количество]])</f>
        <v>-120</v>
      </c>
    </row>
    <row r="36" spans="1:4" x14ac:dyDescent="0.35">
      <c r="A36" s="7">
        <v>42208</v>
      </c>
      <c r="B36" t="s">
        <v>3309</v>
      </c>
      <c r="C36">
        <v>140</v>
      </c>
      <c r="D36">
        <f>IF(Сделки[[#This Row],[Тип сделки]]="Продажа",-Сделки[[#This Row],[Количество]],Сделки[[#This Row],[Количество]])</f>
        <v>-140</v>
      </c>
    </row>
    <row r="37" spans="1:4" x14ac:dyDescent="0.35">
      <c r="A37" s="7">
        <v>42213</v>
      </c>
      <c r="B37" t="s">
        <v>3309</v>
      </c>
      <c r="C37">
        <v>70</v>
      </c>
      <c r="D37">
        <f>IF(Сделки[[#This Row],[Тип сделки]]="Продажа",-Сделки[[#This Row],[Количество]],Сделки[[#This Row],[Количество]])</f>
        <v>-70</v>
      </c>
    </row>
    <row r="38" spans="1:4" x14ac:dyDescent="0.35">
      <c r="A38" s="7">
        <v>42214</v>
      </c>
      <c r="B38" t="s">
        <v>3308</v>
      </c>
      <c r="C38">
        <v>270</v>
      </c>
      <c r="D38">
        <f>IF(Сделки[[#This Row],[Тип сделки]]="Продажа",-Сделки[[#This Row],[Количество]],Сделки[[#This Row],[Количество]])</f>
        <v>270</v>
      </c>
    </row>
    <row r="39" spans="1:4" x14ac:dyDescent="0.35">
      <c r="A39" s="7">
        <v>42220</v>
      </c>
      <c r="B39" t="s">
        <v>3308</v>
      </c>
      <c r="C39">
        <v>180</v>
      </c>
      <c r="D39">
        <f>IF(Сделки[[#This Row],[Тип сделки]]="Продажа",-Сделки[[#This Row],[Количество]],Сделки[[#This Row],[Количество]])</f>
        <v>180</v>
      </c>
    </row>
    <row r="40" spans="1:4" x14ac:dyDescent="0.35">
      <c r="A40" s="7">
        <v>42220</v>
      </c>
      <c r="B40" t="s">
        <v>3309</v>
      </c>
      <c r="C40">
        <v>250</v>
      </c>
      <c r="D40">
        <f>IF(Сделки[[#This Row],[Тип сделки]]="Продажа",-Сделки[[#This Row],[Количество]],Сделки[[#This Row],[Количество]])</f>
        <v>-250</v>
      </c>
    </row>
    <row r="41" spans="1:4" x14ac:dyDescent="0.35">
      <c r="A41" s="7">
        <v>42233</v>
      </c>
      <c r="B41" t="s">
        <v>3308</v>
      </c>
      <c r="C41">
        <v>430</v>
      </c>
      <c r="D41">
        <f>IF(Сделки[[#This Row],[Тип сделки]]="Продажа",-Сделки[[#This Row],[Количество]],Сделки[[#This Row],[Количество]])</f>
        <v>430</v>
      </c>
    </row>
    <row r="42" spans="1:4" x14ac:dyDescent="0.35">
      <c r="A42" s="7">
        <v>42236</v>
      </c>
      <c r="B42" t="s">
        <v>3309</v>
      </c>
      <c r="C42">
        <v>250</v>
      </c>
      <c r="D42">
        <f>IF(Сделки[[#This Row],[Тип сделки]]="Продажа",-Сделки[[#This Row],[Количество]],Сделки[[#This Row],[Количество]])</f>
        <v>-250</v>
      </c>
    </row>
    <row r="43" spans="1:4" x14ac:dyDescent="0.35">
      <c r="A43" s="7">
        <v>42243</v>
      </c>
      <c r="B43" t="s">
        <v>3308</v>
      </c>
      <c r="C43">
        <v>70</v>
      </c>
      <c r="D43">
        <f>IF(Сделки[[#This Row],[Тип сделки]]="Продажа",-Сделки[[#This Row],[Количество]],Сделки[[#This Row],[Количество]])</f>
        <v>70</v>
      </c>
    </row>
    <row r="44" spans="1:4" x14ac:dyDescent="0.35">
      <c r="A44" s="7">
        <v>42257</v>
      </c>
      <c r="B44" t="s">
        <v>3308</v>
      </c>
      <c r="C44">
        <v>300</v>
      </c>
      <c r="D44">
        <f>IF(Сделки[[#This Row],[Тип сделки]]="Продажа",-Сделки[[#This Row],[Количество]],Сделки[[#This Row],[Количество]])</f>
        <v>300</v>
      </c>
    </row>
    <row r="45" spans="1:4" x14ac:dyDescent="0.35">
      <c r="A45" s="7">
        <v>42261</v>
      </c>
      <c r="B45" t="s">
        <v>3308</v>
      </c>
      <c r="C45">
        <v>370</v>
      </c>
      <c r="D45">
        <f>IF(Сделки[[#This Row],[Тип сделки]]="Продажа",-Сделки[[#This Row],[Количество]],Сделки[[#This Row],[Количество]])</f>
        <v>370</v>
      </c>
    </row>
    <row r="46" spans="1:4" x14ac:dyDescent="0.35">
      <c r="A46" s="7">
        <v>42261</v>
      </c>
      <c r="B46" t="s">
        <v>3309</v>
      </c>
      <c r="C46">
        <v>80</v>
      </c>
      <c r="D46">
        <f>IF(Сделки[[#This Row],[Тип сделки]]="Продажа",-Сделки[[#This Row],[Количество]],Сделки[[#This Row],[Количество]])</f>
        <v>-80</v>
      </c>
    </row>
    <row r="47" spans="1:4" x14ac:dyDescent="0.35">
      <c r="A47" s="7">
        <v>42262</v>
      </c>
      <c r="B47" t="s">
        <v>3308</v>
      </c>
      <c r="C47">
        <v>200</v>
      </c>
      <c r="D47">
        <f>IF(Сделки[[#This Row],[Тип сделки]]="Продажа",-Сделки[[#This Row],[Количество]],Сделки[[#This Row],[Количество]])</f>
        <v>200</v>
      </c>
    </row>
    <row r="48" spans="1:4" x14ac:dyDescent="0.35">
      <c r="A48" s="7">
        <v>42270</v>
      </c>
      <c r="B48" t="s">
        <v>3308</v>
      </c>
      <c r="C48">
        <v>340</v>
      </c>
      <c r="D48">
        <f>IF(Сделки[[#This Row],[Тип сделки]]="Продажа",-Сделки[[#This Row],[Количество]],Сделки[[#This Row],[Количество]])</f>
        <v>340</v>
      </c>
    </row>
    <row r="49" spans="1:4" x14ac:dyDescent="0.35">
      <c r="A49" s="7">
        <v>42278</v>
      </c>
      <c r="B49" t="s">
        <v>3308</v>
      </c>
      <c r="C49">
        <v>210</v>
      </c>
      <c r="D49">
        <f>IF(Сделки[[#This Row],[Тип сделки]]="Продажа",-Сделки[[#This Row],[Количество]],Сделки[[#This Row],[Количество]])</f>
        <v>210</v>
      </c>
    </row>
    <row r="50" spans="1:4" x14ac:dyDescent="0.35">
      <c r="A50" s="7">
        <v>42278</v>
      </c>
      <c r="B50" t="s">
        <v>3309</v>
      </c>
      <c r="C50">
        <v>320</v>
      </c>
      <c r="D50">
        <f>IF(Сделки[[#This Row],[Тип сделки]]="Продажа",-Сделки[[#This Row],[Количество]],Сделки[[#This Row],[Количество]])</f>
        <v>-320</v>
      </c>
    </row>
    <row r="51" spans="1:4" x14ac:dyDescent="0.35">
      <c r="A51" s="7">
        <v>42278</v>
      </c>
      <c r="B51" t="s">
        <v>3308</v>
      </c>
      <c r="C51">
        <v>280</v>
      </c>
      <c r="D51">
        <f>IF(Сделки[[#This Row],[Тип сделки]]="Продажа",-Сделки[[#This Row],[Количество]],Сделки[[#This Row],[Количество]])</f>
        <v>280</v>
      </c>
    </row>
    <row r="52" spans="1:4" x14ac:dyDescent="0.35">
      <c r="A52" s="7">
        <v>42286</v>
      </c>
      <c r="B52" t="s">
        <v>3308</v>
      </c>
      <c r="C52">
        <v>170</v>
      </c>
      <c r="D52">
        <f>IF(Сделки[[#This Row],[Тип сделки]]="Продажа",-Сделки[[#This Row],[Количество]],Сделки[[#This Row],[Количество]])</f>
        <v>170</v>
      </c>
    </row>
    <row r="53" spans="1:4" x14ac:dyDescent="0.35">
      <c r="A53" s="7">
        <v>42291</v>
      </c>
      <c r="B53" t="s">
        <v>3309</v>
      </c>
      <c r="C53">
        <v>150</v>
      </c>
      <c r="D53">
        <f>IF(Сделки[[#This Row],[Тип сделки]]="Продажа",-Сделки[[#This Row],[Количество]],Сделки[[#This Row],[Количество]])</f>
        <v>-150</v>
      </c>
    </row>
    <row r="54" spans="1:4" x14ac:dyDescent="0.35">
      <c r="A54" s="7">
        <v>42292</v>
      </c>
      <c r="B54" t="s">
        <v>3309</v>
      </c>
      <c r="C54">
        <v>310</v>
      </c>
      <c r="D54">
        <f>IF(Сделки[[#This Row],[Тип сделки]]="Продажа",-Сделки[[#This Row],[Количество]],Сделки[[#This Row],[Количество]])</f>
        <v>-310</v>
      </c>
    </row>
    <row r="55" spans="1:4" x14ac:dyDescent="0.35">
      <c r="A55" s="7">
        <v>42297</v>
      </c>
      <c r="B55" t="s">
        <v>3309</v>
      </c>
      <c r="C55">
        <v>260</v>
      </c>
      <c r="D55">
        <f>IF(Сделки[[#This Row],[Тип сделки]]="Продажа",-Сделки[[#This Row],[Количество]],Сделки[[#This Row],[Количество]])</f>
        <v>-260</v>
      </c>
    </row>
    <row r="56" spans="1:4" x14ac:dyDescent="0.35">
      <c r="A56" s="7">
        <v>42310</v>
      </c>
      <c r="B56" t="s">
        <v>3309</v>
      </c>
      <c r="C56">
        <v>50</v>
      </c>
      <c r="D56">
        <f>IF(Сделки[[#This Row],[Тип сделки]]="Продажа",-Сделки[[#This Row],[Количество]],Сделки[[#This Row],[Количество]])</f>
        <v>-50</v>
      </c>
    </row>
    <row r="57" spans="1:4" x14ac:dyDescent="0.35">
      <c r="A57" s="7">
        <v>42340</v>
      </c>
      <c r="B57" t="s">
        <v>3309</v>
      </c>
      <c r="C57">
        <v>180</v>
      </c>
      <c r="D57">
        <f>IF(Сделки[[#This Row],[Тип сделки]]="Продажа",-Сделки[[#This Row],[Количество]],Сделки[[#This Row],[Количество]])</f>
        <v>-180</v>
      </c>
    </row>
    <row r="58" spans="1:4" x14ac:dyDescent="0.35">
      <c r="A58" s="7">
        <v>42342</v>
      </c>
      <c r="B58" t="s">
        <v>3309</v>
      </c>
      <c r="C58">
        <v>440</v>
      </c>
      <c r="D58">
        <f>IF(Сделки[[#This Row],[Тип сделки]]="Продажа",-Сделки[[#This Row],[Количество]],Сделки[[#This Row],[Количество]])</f>
        <v>-440</v>
      </c>
    </row>
    <row r="59" spans="1:4" x14ac:dyDescent="0.35">
      <c r="A59" s="7">
        <v>42345</v>
      </c>
      <c r="B59" t="s">
        <v>3308</v>
      </c>
      <c r="C59">
        <v>440</v>
      </c>
      <c r="D59">
        <f>IF(Сделки[[#This Row],[Тип сделки]]="Продажа",-Сделки[[#This Row],[Количество]],Сделки[[#This Row],[Количество]])</f>
        <v>440</v>
      </c>
    </row>
    <row r="60" spans="1:4" x14ac:dyDescent="0.35">
      <c r="A60" s="7">
        <v>42353</v>
      </c>
      <c r="B60" t="s">
        <v>3309</v>
      </c>
      <c r="C60">
        <v>310</v>
      </c>
      <c r="D60">
        <f>IF(Сделки[[#This Row],[Тип сделки]]="Продажа",-Сделки[[#This Row],[Количество]],Сделки[[#This Row],[Количество]])</f>
        <v>-310</v>
      </c>
    </row>
    <row r="61" spans="1:4" x14ac:dyDescent="0.35">
      <c r="A61" s="7">
        <v>42356</v>
      </c>
      <c r="B61" t="s">
        <v>3308</v>
      </c>
      <c r="C61">
        <v>370</v>
      </c>
      <c r="D61">
        <f>IF(Сделки[[#This Row],[Тип сделки]]="Продажа",-Сделки[[#This Row],[Количество]],Сделки[[#This Row],[Количество]])</f>
        <v>370</v>
      </c>
    </row>
    <row r="62" spans="1:4" x14ac:dyDescent="0.35">
      <c r="A62" s="7">
        <v>42362</v>
      </c>
      <c r="B62" t="s">
        <v>3308</v>
      </c>
      <c r="C62">
        <v>60</v>
      </c>
      <c r="D62">
        <f>IF(Сделки[[#This Row],[Тип сделки]]="Продажа",-Сделки[[#This Row],[Количество]],Сделки[[#This Row],[Количество]])</f>
        <v>60</v>
      </c>
    </row>
    <row r="63" spans="1:4" x14ac:dyDescent="0.35">
      <c r="A63" s="7">
        <v>42362</v>
      </c>
      <c r="B63" t="s">
        <v>3309</v>
      </c>
      <c r="C63">
        <v>320</v>
      </c>
      <c r="D63">
        <f>IF(Сделки[[#This Row],[Тип сделки]]="Продажа",-Сделки[[#This Row],[Количество]],Сделки[[#This Row],[Количество]])</f>
        <v>-320</v>
      </c>
    </row>
    <row r="64" spans="1:4" x14ac:dyDescent="0.35">
      <c r="A64" s="7">
        <v>42367</v>
      </c>
      <c r="B64" t="s">
        <v>3309</v>
      </c>
      <c r="C64">
        <v>50</v>
      </c>
      <c r="D64">
        <f>IF(Сделки[[#This Row],[Тип сделки]]="Продажа",-Сделки[[#This Row],[Количество]],Сделки[[#This Row],[Количество]])</f>
        <v>-50</v>
      </c>
    </row>
    <row r="65" spans="1:4" x14ac:dyDescent="0.35">
      <c r="A65" s="7">
        <v>42369</v>
      </c>
      <c r="B65" t="s">
        <v>3309</v>
      </c>
      <c r="C65">
        <v>300</v>
      </c>
      <c r="D65">
        <f>IF(Сделки[[#This Row],[Тип сделки]]="Продажа",-Сделки[[#This Row],[Количество]],Сделки[[#This Row],[Количество]])</f>
        <v>-300</v>
      </c>
    </row>
    <row r="66" spans="1:4" x14ac:dyDescent="0.35">
      <c r="A66" s="7">
        <v>42380</v>
      </c>
      <c r="B66" t="s">
        <v>3309</v>
      </c>
      <c r="C66">
        <v>120</v>
      </c>
      <c r="D66">
        <f>IF(Сделки[[#This Row],[Тип сделки]]="Продажа",-Сделки[[#This Row],[Количество]],Сделки[[#This Row],[Количество]])</f>
        <v>-120</v>
      </c>
    </row>
    <row r="67" spans="1:4" x14ac:dyDescent="0.35">
      <c r="A67" s="7">
        <v>42384</v>
      </c>
      <c r="B67" t="s">
        <v>3309</v>
      </c>
      <c r="C67">
        <v>250</v>
      </c>
      <c r="D67">
        <f>IF(Сделки[[#This Row],[Тип сделки]]="Продажа",-Сделки[[#This Row],[Количество]],Сделки[[#This Row],[Количество]])</f>
        <v>-250</v>
      </c>
    </row>
    <row r="68" spans="1:4" x14ac:dyDescent="0.35">
      <c r="A68" s="7">
        <v>42389</v>
      </c>
      <c r="B68" t="s">
        <v>3309</v>
      </c>
      <c r="C68">
        <v>490</v>
      </c>
      <c r="D68">
        <f>IF(Сделки[[#This Row],[Тип сделки]]="Продажа",-Сделки[[#This Row],[Количество]],Сделки[[#This Row],[Количество]])</f>
        <v>-490</v>
      </c>
    </row>
    <row r="69" spans="1:4" x14ac:dyDescent="0.35">
      <c r="A69" s="7">
        <v>42391</v>
      </c>
      <c r="B69" t="s">
        <v>3309</v>
      </c>
      <c r="C69">
        <v>130</v>
      </c>
      <c r="D69">
        <f>IF(Сделки[[#This Row],[Тип сделки]]="Продажа",-Сделки[[#This Row],[Количество]],Сделки[[#This Row],[Количество]])</f>
        <v>-130</v>
      </c>
    </row>
    <row r="70" spans="1:4" x14ac:dyDescent="0.35">
      <c r="A70" s="7">
        <v>42391</v>
      </c>
      <c r="B70" t="s">
        <v>3308</v>
      </c>
      <c r="C70">
        <v>200</v>
      </c>
      <c r="D70">
        <f>IF(Сделки[[#This Row],[Тип сделки]]="Продажа",-Сделки[[#This Row],[Количество]],Сделки[[#This Row],[Количество]])</f>
        <v>200</v>
      </c>
    </row>
    <row r="71" spans="1:4" x14ac:dyDescent="0.35">
      <c r="A71" s="7">
        <v>42394</v>
      </c>
      <c r="B71" t="s">
        <v>3308</v>
      </c>
      <c r="C71">
        <v>360</v>
      </c>
      <c r="D71">
        <f>IF(Сделки[[#This Row],[Тип сделки]]="Продажа",-Сделки[[#This Row],[Количество]],Сделки[[#This Row],[Количество]])</f>
        <v>360</v>
      </c>
    </row>
    <row r="72" spans="1:4" x14ac:dyDescent="0.35">
      <c r="A72" s="7">
        <v>42396</v>
      </c>
      <c r="B72" t="s">
        <v>3308</v>
      </c>
      <c r="C72">
        <v>30</v>
      </c>
      <c r="D72">
        <f>IF(Сделки[[#This Row],[Тип сделки]]="Продажа",-Сделки[[#This Row],[Количество]],Сделки[[#This Row],[Количество]])</f>
        <v>30</v>
      </c>
    </row>
    <row r="73" spans="1:4" x14ac:dyDescent="0.35">
      <c r="A73" s="7">
        <v>42401</v>
      </c>
      <c r="B73" t="s">
        <v>3308</v>
      </c>
      <c r="C73">
        <v>130</v>
      </c>
      <c r="D73">
        <f>IF(Сделки[[#This Row],[Тип сделки]]="Продажа",-Сделки[[#This Row],[Количество]],Сделки[[#This Row],[Количество]])</f>
        <v>130</v>
      </c>
    </row>
    <row r="74" spans="1:4" x14ac:dyDescent="0.35">
      <c r="A74" s="7">
        <v>42402</v>
      </c>
      <c r="B74" t="s">
        <v>3308</v>
      </c>
      <c r="C74">
        <v>120</v>
      </c>
      <c r="D74">
        <f>IF(Сделки[[#This Row],[Тип сделки]]="Продажа",-Сделки[[#This Row],[Количество]],Сделки[[#This Row],[Количество]])</f>
        <v>120</v>
      </c>
    </row>
    <row r="75" spans="1:4" x14ac:dyDescent="0.35">
      <c r="A75" s="7">
        <v>42417</v>
      </c>
      <c r="B75" t="s">
        <v>3309</v>
      </c>
      <c r="C75">
        <v>490</v>
      </c>
      <c r="D75">
        <f>IF(Сделки[[#This Row],[Тип сделки]]="Продажа",-Сделки[[#This Row],[Количество]],Сделки[[#This Row],[Количество]])</f>
        <v>-490</v>
      </c>
    </row>
    <row r="76" spans="1:4" x14ac:dyDescent="0.35">
      <c r="A76" s="7">
        <v>42419</v>
      </c>
      <c r="B76" t="s">
        <v>3308</v>
      </c>
      <c r="C76">
        <v>460</v>
      </c>
      <c r="D76">
        <f>IF(Сделки[[#This Row],[Тип сделки]]="Продажа",-Сделки[[#This Row],[Количество]],Сделки[[#This Row],[Количество]])</f>
        <v>460</v>
      </c>
    </row>
    <row r="77" spans="1:4" x14ac:dyDescent="0.35">
      <c r="A77" s="7">
        <v>42424</v>
      </c>
      <c r="B77" t="s">
        <v>3308</v>
      </c>
      <c r="C77">
        <v>20</v>
      </c>
      <c r="D77">
        <f>IF(Сделки[[#This Row],[Тип сделки]]="Продажа",-Сделки[[#This Row],[Количество]],Сделки[[#This Row],[Количество]])</f>
        <v>20</v>
      </c>
    </row>
    <row r="78" spans="1:4" x14ac:dyDescent="0.35">
      <c r="A78" s="7">
        <v>42426</v>
      </c>
      <c r="B78" t="s">
        <v>3309</v>
      </c>
      <c r="C78">
        <v>240</v>
      </c>
      <c r="D78">
        <f>IF(Сделки[[#This Row],[Тип сделки]]="Продажа",-Сделки[[#This Row],[Количество]],Сделки[[#This Row],[Количество]])</f>
        <v>-240</v>
      </c>
    </row>
    <row r="79" spans="1:4" x14ac:dyDescent="0.35">
      <c r="A79" s="7">
        <v>42432</v>
      </c>
      <c r="B79" t="s">
        <v>3309</v>
      </c>
      <c r="C79">
        <v>300</v>
      </c>
      <c r="D79">
        <f>IF(Сделки[[#This Row],[Тип сделки]]="Продажа",-Сделки[[#This Row],[Количество]],Сделки[[#This Row],[Количество]])</f>
        <v>-300</v>
      </c>
    </row>
    <row r="80" spans="1:4" x14ac:dyDescent="0.35">
      <c r="A80" s="7">
        <v>42433</v>
      </c>
      <c r="B80" t="s">
        <v>3308</v>
      </c>
      <c r="C80">
        <v>60</v>
      </c>
      <c r="D80">
        <f>IF(Сделки[[#This Row],[Тип сделки]]="Продажа",-Сделки[[#This Row],[Количество]],Сделки[[#This Row],[Количество]])</f>
        <v>60</v>
      </c>
    </row>
    <row r="81" spans="1:4" x14ac:dyDescent="0.35">
      <c r="A81" s="7">
        <v>42436</v>
      </c>
      <c r="B81" t="s">
        <v>3309</v>
      </c>
      <c r="C81">
        <v>100</v>
      </c>
      <c r="D81">
        <f>IF(Сделки[[#This Row],[Тип сделки]]="Продажа",-Сделки[[#This Row],[Количество]],Сделки[[#This Row],[Количество]])</f>
        <v>-100</v>
      </c>
    </row>
    <row r="82" spans="1:4" x14ac:dyDescent="0.35">
      <c r="A82" s="7">
        <v>42447</v>
      </c>
      <c r="B82" t="s">
        <v>3309</v>
      </c>
      <c r="C82">
        <v>330</v>
      </c>
      <c r="D82">
        <f>IF(Сделки[[#This Row],[Тип сделки]]="Продажа",-Сделки[[#This Row],[Количество]],Сделки[[#This Row],[Количество]])</f>
        <v>-330</v>
      </c>
    </row>
    <row r="83" spans="1:4" x14ac:dyDescent="0.35">
      <c r="A83" s="7">
        <v>42450</v>
      </c>
      <c r="B83" t="s">
        <v>3309</v>
      </c>
      <c r="C83">
        <v>90</v>
      </c>
      <c r="D83">
        <f>IF(Сделки[[#This Row],[Тип сделки]]="Продажа",-Сделки[[#This Row],[Количество]],Сделки[[#This Row],[Количество]])</f>
        <v>-90</v>
      </c>
    </row>
    <row r="84" spans="1:4" x14ac:dyDescent="0.35">
      <c r="A84" s="7">
        <v>42460</v>
      </c>
      <c r="B84" t="s">
        <v>3309</v>
      </c>
      <c r="C84">
        <v>150</v>
      </c>
      <c r="D84">
        <f>IF(Сделки[[#This Row],[Тип сделки]]="Продажа",-Сделки[[#This Row],[Количество]],Сделки[[#This Row],[Количество]])</f>
        <v>-150</v>
      </c>
    </row>
    <row r="85" spans="1:4" x14ac:dyDescent="0.35">
      <c r="A85" s="7">
        <v>42460</v>
      </c>
      <c r="B85" t="s">
        <v>3308</v>
      </c>
      <c r="C85">
        <v>10</v>
      </c>
      <c r="D85">
        <f>IF(Сделки[[#This Row],[Тип сделки]]="Продажа",-Сделки[[#This Row],[Количество]],Сделки[[#This Row],[Количество]])</f>
        <v>10</v>
      </c>
    </row>
    <row r="86" spans="1:4" x14ac:dyDescent="0.35">
      <c r="A86" s="7">
        <v>42467</v>
      </c>
      <c r="B86" t="s">
        <v>3308</v>
      </c>
      <c r="C86">
        <v>140</v>
      </c>
      <c r="D86">
        <f>IF(Сделки[[#This Row],[Тип сделки]]="Продажа",-Сделки[[#This Row],[Количество]],Сделки[[#This Row],[Количество]])</f>
        <v>140</v>
      </c>
    </row>
    <row r="87" spans="1:4" x14ac:dyDescent="0.35">
      <c r="A87" s="7">
        <v>42467</v>
      </c>
      <c r="B87" t="s">
        <v>3309</v>
      </c>
      <c r="C87">
        <v>430</v>
      </c>
      <c r="D87">
        <f>IF(Сделки[[#This Row],[Тип сделки]]="Продажа",-Сделки[[#This Row],[Количество]],Сделки[[#This Row],[Количество]])</f>
        <v>-430</v>
      </c>
    </row>
    <row r="88" spans="1:4" x14ac:dyDescent="0.35">
      <c r="A88" s="7">
        <v>42471</v>
      </c>
      <c r="B88" t="s">
        <v>3308</v>
      </c>
      <c r="C88">
        <v>230</v>
      </c>
      <c r="D88">
        <f>IF(Сделки[[#This Row],[Тип сделки]]="Продажа",-Сделки[[#This Row],[Количество]],Сделки[[#This Row],[Количество]])</f>
        <v>230</v>
      </c>
    </row>
    <row r="89" spans="1:4" x14ac:dyDescent="0.35">
      <c r="A89" s="7">
        <v>42473</v>
      </c>
      <c r="B89" t="s">
        <v>3309</v>
      </c>
      <c r="C89">
        <v>20</v>
      </c>
      <c r="D89">
        <f>IF(Сделки[[#This Row],[Тип сделки]]="Продажа",-Сделки[[#This Row],[Количество]],Сделки[[#This Row],[Количество]])</f>
        <v>-20</v>
      </c>
    </row>
    <row r="90" spans="1:4" x14ac:dyDescent="0.35">
      <c r="A90" s="7">
        <v>42502</v>
      </c>
      <c r="B90" t="s">
        <v>3308</v>
      </c>
      <c r="C90">
        <v>40</v>
      </c>
      <c r="D90">
        <f>IF(Сделки[[#This Row],[Тип сделки]]="Продажа",-Сделки[[#This Row],[Количество]],Сделки[[#This Row],[Количество]])</f>
        <v>40</v>
      </c>
    </row>
    <row r="91" spans="1:4" x14ac:dyDescent="0.35">
      <c r="A91" s="7">
        <v>42524</v>
      </c>
      <c r="B91" t="s">
        <v>3308</v>
      </c>
      <c r="C91">
        <v>180</v>
      </c>
      <c r="D91">
        <f>IF(Сделки[[#This Row],[Тип сделки]]="Продажа",-Сделки[[#This Row],[Количество]],Сделки[[#This Row],[Количество]])</f>
        <v>180</v>
      </c>
    </row>
    <row r="92" spans="1:4" x14ac:dyDescent="0.35">
      <c r="A92" s="7">
        <v>42531</v>
      </c>
      <c r="B92" t="s">
        <v>3308</v>
      </c>
      <c r="C92">
        <v>420</v>
      </c>
      <c r="D92">
        <f>IF(Сделки[[#This Row],[Тип сделки]]="Продажа",-Сделки[[#This Row],[Количество]],Сделки[[#This Row],[Количество]])</f>
        <v>420</v>
      </c>
    </row>
    <row r="93" spans="1:4" x14ac:dyDescent="0.35">
      <c r="A93" s="7">
        <v>42537</v>
      </c>
      <c r="B93" t="s">
        <v>3309</v>
      </c>
      <c r="C93">
        <v>440</v>
      </c>
      <c r="D93">
        <f>IF(Сделки[[#This Row],[Тип сделки]]="Продажа",-Сделки[[#This Row],[Количество]],Сделки[[#This Row],[Количество]])</f>
        <v>-440</v>
      </c>
    </row>
    <row r="94" spans="1:4" x14ac:dyDescent="0.35">
      <c r="A94" s="7">
        <v>42549</v>
      </c>
      <c r="B94" t="s">
        <v>3308</v>
      </c>
      <c r="C94">
        <v>310</v>
      </c>
      <c r="D94">
        <f>IF(Сделки[[#This Row],[Тип сделки]]="Продажа",-Сделки[[#This Row],[Количество]],Сделки[[#This Row],[Количество]])</f>
        <v>310</v>
      </c>
    </row>
    <row r="95" spans="1:4" x14ac:dyDescent="0.35">
      <c r="A95" s="7">
        <v>42549</v>
      </c>
      <c r="B95" t="s">
        <v>3309</v>
      </c>
      <c r="C95">
        <v>160</v>
      </c>
      <c r="D95">
        <f>IF(Сделки[[#This Row],[Тип сделки]]="Продажа",-Сделки[[#This Row],[Количество]],Сделки[[#This Row],[Количество]])</f>
        <v>-160</v>
      </c>
    </row>
    <row r="96" spans="1:4" x14ac:dyDescent="0.35">
      <c r="A96" s="7">
        <v>42552</v>
      </c>
      <c r="B96" t="s">
        <v>3308</v>
      </c>
      <c r="C96">
        <v>220</v>
      </c>
      <c r="D96">
        <f>IF(Сделки[[#This Row],[Тип сделки]]="Продажа",-Сделки[[#This Row],[Количество]],Сделки[[#This Row],[Количество]])</f>
        <v>220</v>
      </c>
    </row>
    <row r="97" spans="1:4" x14ac:dyDescent="0.35">
      <c r="A97" s="7">
        <v>42558</v>
      </c>
      <c r="B97" t="s">
        <v>3309</v>
      </c>
      <c r="C97">
        <v>400</v>
      </c>
      <c r="D97">
        <f>IF(Сделки[[#This Row],[Тип сделки]]="Продажа",-Сделки[[#This Row],[Количество]],Сделки[[#This Row],[Количество]])</f>
        <v>-400</v>
      </c>
    </row>
    <row r="98" spans="1:4" x14ac:dyDescent="0.35">
      <c r="A98" s="7">
        <v>42572</v>
      </c>
      <c r="B98" t="s">
        <v>3308</v>
      </c>
      <c r="C98">
        <v>370</v>
      </c>
      <c r="D98">
        <f>IF(Сделки[[#This Row],[Тип сделки]]="Продажа",-Сделки[[#This Row],[Количество]],Сделки[[#This Row],[Количество]])</f>
        <v>370</v>
      </c>
    </row>
    <row r="99" spans="1:4" x14ac:dyDescent="0.35">
      <c r="A99" s="7">
        <v>42577</v>
      </c>
      <c r="B99" t="s">
        <v>3308</v>
      </c>
      <c r="C99">
        <v>400</v>
      </c>
      <c r="D99">
        <f>IF(Сделки[[#This Row],[Тип сделки]]="Продажа",-Сделки[[#This Row],[Количество]],Сделки[[#This Row],[Количество]])</f>
        <v>400</v>
      </c>
    </row>
    <row r="100" spans="1:4" x14ac:dyDescent="0.35">
      <c r="A100" s="7">
        <v>42585</v>
      </c>
      <c r="B100" t="s">
        <v>3309</v>
      </c>
      <c r="C100">
        <v>80</v>
      </c>
      <c r="D100">
        <f>IF(Сделки[[#This Row],[Тип сделки]]="Продажа",-Сделки[[#This Row],[Количество]],Сделки[[#This Row],[Количество]])</f>
        <v>-80</v>
      </c>
    </row>
    <row r="101" spans="1:4" x14ac:dyDescent="0.35">
      <c r="A101" s="7">
        <v>42592</v>
      </c>
      <c r="B101" t="s">
        <v>3309</v>
      </c>
      <c r="C101">
        <v>110</v>
      </c>
      <c r="D101">
        <f>IF(Сделки[[#This Row],[Тип сделки]]="Продажа",-Сделки[[#This Row],[Количество]],Сделки[[#This Row],[Количество]])</f>
        <v>-110</v>
      </c>
    </row>
    <row r="102" spans="1:4" x14ac:dyDescent="0.35">
      <c r="A102" s="7">
        <v>42599</v>
      </c>
      <c r="B102" t="s">
        <v>3309</v>
      </c>
      <c r="C102">
        <v>70</v>
      </c>
      <c r="D102">
        <f>IF(Сделки[[#This Row],[Тип сделки]]="Продажа",-Сделки[[#This Row],[Количество]],Сделки[[#This Row],[Количество]])</f>
        <v>-70</v>
      </c>
    </row>
    <row r="103" spans="1:4" x14ac:dyDescent="0.35">
      <c r="A103" s="7">
        <v>42600</v>
      </c>
      <c r="B103" t="s">
        <v>3309</v>
      </c>
      <c r="C103">
        <v>380</v>
      </c>
      <c r="D103">
        <f>IF(Сделки[[#This Row],[Тип сделки]]="Продажа",-Сделки[[#This Row],[Количество]],Сделки[[#This Row],[Количество]])</f>
        <v>-380</v>
      </c>
    </row>
    <row r="104" spans="1:4" x14ac:dyDescent="0.35">
      <c r="A104" s="7">
        <v>42604</v>
      </c>
      <c r="B104" t="s">
        <v>3308</v>
      </c>
      <c r="C104">
        <v>120</v>
      </c>
      <c r="D104">
        <f>IF(Сделки[[#This Row],[Тип сделки]]="Продажа",-Сделки[[#This Row],[Количество]],Сделки[[#This Row],[Количество]])</f>
        <v>120</v>
      </c>
    </row>
    <row r="105" spans="1:4" x14ac:dyDescent="0.35">
      <c r="A105" s="7">
        <v>42608</v>
      </c>
      <c r="B105" t="s">
        <v>3308</v>
      </c>
      <c r="C105">
        <v>420</v>
      </c>
      <c r="D105">
        <f>IF(Сделки[[#This Row],[Тип сделки]]="Продажа",-Сделки[[#This Row],[Количество]],Сделки[[#This Row],[Количество]])</f>
        <v>420</v>
      </c>
    </row>
    <row r="106" spans="1:4" x14ac:dyDescent="0.35">
      <c r="A106" s="7">
        <v>42608</v>
      </c>
      <c r="B106" t="s">
        <v>3308</v>
      </c>
      <c r="C106">
        <v>290</v>
      </c>
      <c r="D106">
        <f>IF(Сделки[[#This Row],[Тип сделки]]="Продажа",-Сделки[[#This Row],[Количество]],Сделки[[#This Row],[Количество]])</f>
        <v>290</v>
      </c>
    </row>
    <row r="107" spans="1:4" x14ac:dyDescent="0.35">
      <c r="A107" s="7">
        <v>42621</v>
      </c>
      <c r="B107" t="s">
        <v>3308</v>
      </c>
      <c r="C107">
        <v>60</v>
      </c>
      <c r="D107">
        <f>IF(Сделки[[#This Row],[Тип сделки]]="Продажа",-Сделки[[#This Row],[Количество]],Сделки[[#This Row],[Количество]])</f>
        <v>60</v>
      </c>
    </row>
    <row r="108" spans="1:4" x14ac:dyDescent="0.35">
      <c r="A108" s="7">
        <v>42635</v>
      </c>
      <c r="B108" t="s">
        <v>3308</v>
      </c>
      <c r="C108">
        <v>170</v>
      </c>
      <c r="D108">
        <f>IF(Сделки[[#This Row],[Тип сделки]]="Продажа",-Сделки[[#This Row],[Количество]],Сделки[[#This Row],[Количество]])</f>
        <v>170</v>
      </c>
    </row>
    <row r="109" spans="1:4" x14ac:dyDescent="0.35">
      <c r="A109" s="7">
        <v>42640</v>
      </c>
      <c r="B109" t="s">
        <v>3308</v>
      </c>
      <c r="C109">
        <v>180</v>
      </c>
      <c r="D109">
        <f>IF(Сделки[[#This Row],[Тип сделки]]="Продажа",-Сделки[[#This Row],[Количество]],Сделки[[#This Row],[Количество]])</f>
        <v>180</v>
      </c>
    </row>
    <row r="110" spans="1:4" x14ac:dyDescent="0.35">
      <c r="A110" s="7">
        <v>42646</v>
      </c>
      <c r="B110" t="s">
        <v>3309</v>
      </c>
      <c r="C110">
        <v>450</v>
      </c>
      <c r="D110">
        <f>IF(Сделки[[#This Row],[Тип сделки]]="Продажа",-Сделки[[#This Row],[Количество]],Сделки[[#This Row],[Количество]])</f>
        <v>-450</v>
      </c>
    </row>
    <row r="111" spans="1:4" x14ac:dyDescent="0.35">
      <c r="A111" s="7">
        <v>42655</v>
      </c>
      <c r="B111" t="s">
        <v>3309</v>
      </c>
      <c r="C111">
        <v>430</v>
      </c>
      <c r="D111">
        <f>IF(Сделки[[#This Row],[Тип сделки]]="Продажа",-Сделки[[#This Row],[Количество]],Сделки[[#This Row],[Количество]])</f>
        <v>-430</v>
      </c>
    </row>
    <row r="112" spans="1:4" x14ac:dyDescent="0.35">
      <c r="A112" s="7">
        <v>42656</v>
      </c>
      <c r="B112" t="s">
        <v>3308</v>
      </c>
      <c r="C112">
        <v>400</v>
      </c>
      <c r="D112">
        <f>IF(Сделки[[#This Row],[Тип сделки]]="Продажа",-Сделки[[#This Row],[Количество]],Сделки[[#This Row],[Количество]])</f>
        <v>400</v>
      </c>
    </row>
    <row r="113" spans="1:4" x14ac:dyDescent="0.35">
      <c r="A113" s="7">
        <v>42656</v>
      </c>
      <c r="B113" t="s">
        <v>3309</v>
      </c>
      <c r="C113">
        <v>20</v>
      </c>
      <c r="D113">
        <f>IF(Сделки[[#This Row],[Тип сделки]]="Продажа",-Сделки[[#This Row],[Количество]],Сделки[[#This Row],[Количество]])</f>
        <v>-20</v>
      </c>
    </row>
    <row r="114" spans="1:4" x14ac:dyDescent="0.35">
      <c r="A114" s="7">
        <v>42660</v>
      </c>
      <c r="B114" t="s">
        <v>3309</v>
      </c>
      <c r="C114">
        <v>300</v>
      </c>
      <c r="D114">
        <f>IF(Сделки[[#This Row],[Тип сделки]]="Продажа",-Сделки[[#This Row],[Количество]],Сделки[[#This Row],[Количество]])</f>
        <v>-300</v>
      </c>
    </row>
    <row r="115" spans="1:4" x14ac:dyDescent="0.35">
      <c r="A115" s="7">
        <v>42660</v>
      </c>
      <c r="B115" t="s">
        <v>3308</v>
      </c>
      <c r="C115">
        <v>360</v>
      </c>
      <c r="D115">
        <f>IF(Сделки[[#This Row],[Тип сделки]]="Продажа",-Сделки[[#This Row],[Количество]],Сделки[[#This Row],[Количество]])</f>
        <v>360</v>
      </c>
    </row>
    <row r="116" spans="1:4" x14ac:dyDescent="0.35">
      <c r="A116" s="7">
        <v>42660</v>
      </c>
      <c r="B116" t="s">
        <v>3308</v>
      </c>
      <c r="C116">
        <v>500</v>
      </c>
      <c r="D116">
        <f>IF(Сделки[[#This Row],[Тип сделки]]="Продажа",-Сделки[[#This Row],[Количество]],Сделки[[#This Row],[Количество]])</f>
        <v>500</v>
      </c>
    </row>
    <row r="117" spans="1:4" x14ac:dyDescent="0.35">
      <c r="A117" s="7">
        <v>42664</v>
      </c>
      <c r="B117" t="s">
        <v>3308</v>
      </c>
      <c r="C117">
        <v>470</v>
      </c>
      <c r="D117">
        <f>IF(Сделки[[#This Row],[Тип сделки]]="Продажа",-Сделки[[#This Row],[Количество]],Сделки[[#This Row],[Количество]])</f>
        <v>470</v>
      </c>
    </row>
    <row r="118" spans="1:4" x14ac:dyDescent="0.35">
      <c r="A118" s="7">
        <v>42668</v>
      </c>
      <c r="B118" t="s">
        <v>3309</v>
      </c>
      <c r="C118">
        <v>370</v>
      </c>
      <c r="D118">
        <f>IF(Сделки[[#This Row],[Тип сделки]]="Продажа",-Сделки[[#This Row],[Количество]],Сделки[[#This Row],[Количество]])</f>
        <v>-370</v>
      </c>
    </row>
    <row r="119" spans="1:4" x14ac:dyDescent="0.35">
      <c r="A119" s="7">
        <v>42678</v>
      </c>
      <c r="B119" t="s">
        <v>3308</v>
      </c>
      <c r="C119">
        <v>230</v>
      </c>
      <c r="D119">
        <f>IF(Сделки[[#This Row],[Тип сделки]]="Продажа",-Сделки[[#This Row],[Количество]],Сделки[[#This Row],[Количество]])</f>
        <v>230</v>
      </c>
    </row>
    <row r="120" spans="1:4" x14ac:dyDescent="0.35">
      <c r="A120" s="7">
        <v>42685</v>
      </c>
      <c r="B120" t="s">
        <v>3309</v>
      </c>
      <c r="C120">
        <v>340</v>
      </c>
      <c r="D120">
        <f>IF(Сделки[[#This Row],[Тип сделки]]="Продажа",-Сделки[[#This Row],[Количество]],Сделки[[#This Row],[Количество]])</f>
        <v>-340</v>
      </c>
    </row>
    <row r="121" spans="1:4" x14ac:dyDescent="0.35">
      <c r="A121" s="7">
        <v>42685</v>
      </c>
      <c r="B121" t="s">
        <v>3309</v>
      </c>
      <c r="C121">
        <v>430</v>
      </c>
      <c r="D121">
        <f>IF(Сделки[[#This Row],[Тип сделки]]="Продажа",-Сделки[[#This Row],[Количество]],Сделки[[#This Row],[Количество]])</f>
        <v>-430</v>
      </c>
    </row>
    <row r="122" spans="1:4" x14ac:dyDescent="0.35">
      <c r="A122" s="7">
        <v>42695</v>
      </c>
      <c r="B122" t="s">
        <v>3309</v>
      </c>
      <c r="C122">
        <v>400</v>
      </c>
      <c r="D122">
        <f>IF(Сделки[[#This Row],[Тип сделки]]="Продажа",-Сделки[[#This Row],[Количество]],Сделки[[#This Row],[Количество]])</f>
        <v>-400</v>
      </c>
    </row>
    <row r="123" spans="1:4" x14ac:dyDescent="0.35">
      <c r="A123" s="7">
        <v>42705</v>
      </c>
      <c r="B123" t="s">
        <v>3308</v>
      </c>
      <c r="C123">
        <v>80</v>
      </c>
      <c r="D123">
        <f>IF(Сделки[[#This Row],[Тип сделки]]="Продажа",-Сделки[[#This Row],[Количество]],Сделки[[#This Row],[Количество]])</f>
        <v>80</v>
      </c>
    </row>
    <row r="124" spans="1:4" x14ac:dyDescent="0.35">
      <c r="A124" s="7">
        <v>42709</v>
      </c>
      <c r="B124" t="s">
        <v>3309</v>
      </c>
      <c r="C124">
        <v>330</v>
      </c>
      <c r="D124">
        <f>IF(Сделки[[#This Row],[Тип сделки]]="Продажа",-Сделки[[#This Row],[Количество]],Сделки[[#This Row],[Количество]])</f>
        <v>-330</v>
      </c>
    </row>
    <row r="125" spans="1:4" x14ac:dyDescent="0.35">
      <c r="A125" s="7">
        <v>42711</v>
      </c>
      <c r="B125" t="s">
        <v>3308</v>
      </c>
      <c r="C125">
        <v>50</v>
      </c>
      <c r="D125">
        <f>IF(Сделки[[#This Row],[Тип сделки]]="Продажа",-Сделки[[#This Row],[Количество]],Сделки[[#This Row],[Количество]])</f>
        <v>50</v>
      </c>
    </row>
    <row r="126" spans="1:4" x14ac:dyDescent="0.35">
      <c r="A126" s="7">
        <v>42711</v>
      </c>
      <c r="B126" t="s">
        <v>3308</v>
      </c>
      <c r="C126">
        <v>470</v>
      </c>
      <c r="D126">
        <f>IF(Сделки[[#This Row],[Тип сделки]]="Продажа",-Сделки[[#This Row],[Количество]],Сделки[[#This Row],[Количество]])</f>
        <v>470</v>
      </c>
    </row>
    <row r="127" spans="1:4" x14ac:dyDescent="0.35">
      <c r="A127" s="7">
        <v>42711</v>
      </c>
      <c r="B127" t="s">
        <v>3309</v>
      </c>
      <c r="C127">
        <v>130</v>
      </c>
      <c r="D127">
        <f>IF(Сделки[[#This Row],[Тип сделки]]="Продажа",-Сделки[[#This Row],[Количество]],Сделки[[#This Row],[Количество]])</f>
        <v>-130</v>
      </c>
    </row>
    <row r="128" spans="1:4" x14ac:dyDescent="0.35">
      <c r="A128" s="7">
        <v>42712</v>
      </c>
      <c r="B128" t="s">
        <v>3308</v>
      </c>
      <c r="C128">
        <v>470</v>
      </c>
      <c r="D128">
        <f>IF(Сделки[[#This Row],[Тип сделки]]="Продажа",-Сделки[[#This Row],[Количество]],Сделки[[#This Row],[Количество]])</f>
        <v>470</v>
      </c>
    </row>
    <row r="129" spans="1:4" x14ac:dyDescent="0.35">
      <c r="A129" s="7">
        <v>42713</v>
      </c>
      <c r="B129" t="s">
        <v>3308</v>
      </c>
      <c r="C129">
        <v>490</v>
      </c>
      <c r="D129">
        <f>IF(Сделки[[#This Row],[Тип сделки]]="Продажа",-Сделки[[#This Row],[Количество]],Сделки[[#This Row],[Количество]])</f>
        <v>490</v>
      </c>
    </row>
    <row r="130" spans="1:4" x14ac:dyDescent="0.35">
      <c r="A130" s="7">
        <v>42718</v>
      </c>
      <c r="B130" t="s">
        <v>3309</v>
      </c>
      <c r="C130">
        <v>260</v>
      </c>
      <c r="D130">
        <f>IF(Сделки[[#This Row],[Тип сделки]]="Продажа",-Сделки[[#This Row],[Количество]],Сделки[[#This Row],[Количество]])</f>
        <v>-260</v>
      </c>
    </row>
    <row r="131" spans="1:4" x14ac:dyDescent="0.35">
      <c r="A131" s="7">
        <v>42723</v>
      </c>
      <c r="B131" t="s">
        <v>3309</v>
      </c>
      <c r="C131">
        <v>170</v>
      </c>
      <c r="D131">
        <f>IF(Сделки[[#This Row],[Тип сделки]]="Продажа",-Сделки[[#This Row],[Количество]],Сделки[[#This Row],[Количество]])</f>
        <v>-170</v>
      </c>
    </row>
    <row r="132" spans="1:4" x14ac:dyDescent="0.35">
      <c r="A132" s="7">
        <v>42725</v>
      </c>
      <c r="B132" t="s">
        <v>3308</v>
      </c>
      <c r="C132">
        <v>370</v>
      </c>
      <c r="D132">
        <f>IF(Сделки[[#This Row],[Тип сделки]]="Продажа",-Сделки[[#This Row],[Количество]],Сделки[[#This Row],[Количество]])</f>
        <v>370</v>
      </c>
    </row>
    <row r="133" spans="1:4" x14ac:dyDescent="0.35">
      <c r="A133" s="7">
        <v>42727</v>
      </c>
      <c r="B133" t="s">
        <v>3308</v>
      </c>
      <c r="C133">
        <v>60</v>
      </c>
      <c r="D133">
        <f>IF(Сделки[[#This Row],[Тип сделки]]="Продажа",-Сделки[[#This Row],[Количество]],Сделки[[#This Row],[Количество]])</f>
        <v>60</v>
      </c>
    </row>
    <row r="134" spans="1:4" x14ac:dyDescent="0.35">
      <c r="A134" s="7">
        <v>42731</v>
      </c>
      <c r="B134" t="s">
        <v>3309</v>
      </c>
      <c r="C134">
        <v>250</v>
      </c>
      <c r="D134">
        <f>IF(Сделки[[#This Row],[Тип сделки]]="Продажа",-Сделки[[#This Row],[Количество]],Сделки[[#This Row],[Количество]])</f>
        <v>-250</v>
      </c>
    </row>
    <row r="135" spans="1:4" x14ac:dyDescent="0.35">
      <c r="A135" s="7">
        <v>42733</v>
      </c>
      <c r="B135" t="s">
        <v>3309</v>
      </c>
      <c r="C135">
        <v>320</v>
      </c>
      <c r="D135">
        <f>IF(Сделки[[#This Row],[Тип сделки]]="Продажа",-Сделки[[#This Row],[Количество]],Сделки[[#This Row],[Количество]])</f>
        <v>-320</v>
      </c>
    </row>
    <row r="136" spans="1:4" x14ac:dyDescent="0.35">
      <c r="A136" s="7">
        <v>42741</v>
      </c>
      <c r="B136" t="s">
        <v>3308</v>
      </c>
      <c r="C136">
        <v>450</v>
      </c>
      <c r="D136">
        <f>IF(Сделки[[#This Row],[Тип сделки]]="Продажа",-Сделки[[#This Row],[Количество]],Сделки[[#This Row],[Количество]])</f>
        <v>450</v>
      </c>
    </row>
    <row r="137" spans="1:4" x14ac:dyDescent="0.35">
      <c r="A137" s="7">
        <v>42745</v>
      </c>
      <c r="B137" t="s">
        <v>3308</v>
      </c>
      <c r="C137">
        <v>80</v>
      </c>
      <c r="D137">
        <f>IF(Сделки[[#This Row],[Тип сделки]]="Продажа",-Сделки[[#This Row],[Количество]],Сделки[[#This Row],[Количество]])</f>
        <v>80</v>
      </c>
    </row>
    <row r="138" spans="1:4" x14ac:dyDescent="0.35">
      <c r="A138" s="7">
        <v>42745</v>
      </c>
      <c r="B138" t="s">
        <v>3309</v>
      </c>
      <c r="C138">
        <v>320</v>
      </c>
      <c r="D138">
        <f>IF(Сделки[[#This Row],[Тип сделки]]="Продажа",-Сделки[[#This Row],[Количество]],Сделки[[#This Row],[Количество]])</f>
        <v>-320</v>
      </c>
    </row>
    <row r="139" spans="1:4" x14ac:dyDescent="0.35">
      <c r="A139" s="7">
        <v>42754</v>
      </c>
      <c r="B139" t="s">
        <v>3308</v>
      </c>
      <c r="C139">
        <v>40</v>
      </c>
      <c r="D139">
        <f>IF(Сделки[[#This Row],[Тип сделки]]="Продажа",-Сделки[[#This Row],[Количество]],Сделки[[#This Row],[Количество]])</f>
        <v>40</v>
      </c>
    </row>
    <row r="140" spans="1:4" x14ac:dyDescent="0.35">
      <c r="A140" s="7">
        <v>42758</v>
      </c>
      <c r="B140" t="s">
        <v>3309</v>
      </c>
      <c r="C140">
        <v>440</v>
      </c>
      <c r="D140">
        <f>IF(Сделки[[#This Row],[Тип сделки]]="Продажа",-Сделки[[#This Row],[Количество]],Сделки[[#This Row],[Количество]])</f>
        <v>-440</v>
      </c>
    </row>
    <row r="141" spans="1:4" x14ac:dyDescent="0.35">
      <c r="A141" s="7">
        <v>42759</v>
      </c>
      <c r="B141" t="s">
        <v>3308</v>
      </c>
      <c r="C141">
        <v>210</v>
      </c>
      <c r="D141">
        <f>IF(Сделки[[#This Row],[Тип сделки]]="Продажа",-Сделки[[#This Row],[Количество]],Сделки[[#This Row],[Количество]])</f>
        <v>210</v>
      </c>
    </row>
    <row r="142" spans="1:4" x14ac:dyDescent="0.35">
      <c r="A142" s="7">
        <v>42766</v>
      </c>
      <c r="B142" t="s">
        <v>3309</v>
      </c>
      <c r="C142">
        <v>240</v>
      </c>
      <c r="D142">
        <f>IF(Сделки[[#This Row],[Тип сделки]]="Продажа",-Сделки[[#This Row],[Количество]],Сделки[[#This Row],[Количество]])</f>
        <v>-240</v>
      </c>
    </row>
    <row r="143" spans="1:4" x14ac:dyDescent="0.35">
      <c r="A143" s="7">
        <v>42769</v>
      </c>
      <c r="B143" t="s">
        <v>3308</v>
      </c>
      <c r="C143">
        <v>310</v>
      </c>
      <c r="D143">
        <f>IF(Сделки[[#This Row],[Тип сделки]]="Продажа",-Сделки[[#This Row],[Количество]],Сделки[[#This Row],[Количество]])</f>
        <v>310</v>
      </c>
    </row>
    <row r="144" spans="1:4" x14ac:dyDescent="0.35">
      <c r="A144" s="7">
        <v>42772</v>
      </c>
      <c r="B144" t="s">
        <v>3308</v>
      </c>
      <c r="C144">
        <v>290</v>
      </c>
      <c r="D144">
        <f>IF(Сделки[[#This Row],[Тип сделки]]="Продажа",-Сделки[[#This Row],[Количество]],Сделки[[#This Row],[Количество]])</f>
        <v>290</v>
      </c>
    </row>
    <row r="145" spans="1:4" x14ac:dyDescent="0.35">
      <c r="A145" s="7">
        <v>42772</v>
      </c>
      <c r="B145" t="s">
        <v>3309</v>
      </c>
      <c r="C145">
        <v>100</v>
      </c>
      <c r="D145">
        <f>IF(Сделки[[#This Row],[Тип сделки]]="Продажа",-Сделки[[#This Row],[Количество]],Сделки[[#This Row],[Количество]])</f>
        <v>-100</v>
      </c>
    </row>
    <row r="146" spans="1:4" x14ac:dyDescent="0.35">
      <c r="A146" s="7">
        <v>42774</v>
      </c>
      <c r="B146" t="s">
        <v>3309</v>
      </c>
      <c r="C146">
        <v>90</v>
      </c>
      <c r="D146">
        <f>IF(Сделки[[#This Row],[Тип сделки]]="Продажа",-Сделки[[#This Row],[Количество]],Сделки[[#This Row],[Количество]])</f>
        <v>-90</v>
      </c>
    </row>
    <row r="147" spans="1:4" x14ac:dyDescent="0.35">
      <c r="A147" s="7">
        <v>42775</v>
      </c>
      <c r="B147" t="s">
        <v>3308</v>
      </c>
      <c r="C147">
        <v>140</v>
      </c>
      <c r="D147">
        <f>IF(Сделки[[#This Row],[Тип сделки]]="Продажа",-Сделки[[#This Row],[Количество]],Сделки[[#This Row],[Количество]])</f>
        <v>140</v>
      </c>
    </row>
    <row r="148" spans="1:4" x14ac:dyDescent="0.35">
      <c r="A148" s="7">
        <v>42787</v>
      </c>
      <c r="B148" t="s">
        <v>3308</v>
      </c>
      <c r="C148">
        <v>50</v>
      </c>
      <c r="D148">
        <f>IF(Сделки[[#This Row],[Тип сделки]]="Продажа",-Сделки[[#This Row],[Количество]],Сделки[[#This Row],[Количество]])</f>
        <v>50</v>
      </c>
    </row>
    <row r="149" spans="1:4" x14ac:dyDescent="0.35">
      <c r="A149" s="7">
        <v>42793</v>
      </c>
      <c r="B149" t="s">
        <v>3308</v>
      </c>
      <c r="C149">
        <v>30</v>
      </c>
      <c r="D149">
        <f>IF(Сделки[[#This Row],[Тип сделки]]="Продажа",-Сделки[[#This Row],[Количество]],Сделки[[#This Row],[Количество]])</f>
        <v>30</v>
      </c>
    </row>
    <row r="150" spans="1:4" x14ac:dyDescent="0.35">
      <c r="A150" s="7">
        <v>42804</v>
      </c>
      <c r="B150" t="s">
        <v>3309</v>
      </c>
      <c r="C150">
        <v>460</v>
      </c>
      <c r="D150">
        <f>IF(Сделки[[#This Row],[Тип сделки]]="Продажа",-Сделки[[#This Row],[Количество]],Сделки[[#This Row],[Количество]])</f>
        <v>-460</v>
      </c>
    </row>
    <row r="151" spans="1:4" x14ac:dyDescent="0.35">
      <c r="A151" s="7">
        <v>42807</v>
      </c>
      <c r="B151" t="s">
        <v>3309</v>
      </c>
      <c r="C151">
        <v>60</v>
      </c>
      <c r="D151">
        <f>IF(Сделки[[#This Row],[Тип сделки]]="Продажа",-Сделки[[#This Row],[Количество]],Сделки[[#This Row],[Количество]])</f>
        <v>-60</v>
      </c>
    </row>
    <row r="152" spans="1:4" x14ac:dyDescent="0.35">
      <c r="A152" s="7">
        <v>42808</v>
      </c>
      <c r="B152" t="s">
        <v>3308</v>
      </c>
      <c r="C152">
        <v>10</v>
      </c>
      <c r="D152">
        <f>IF(Сделки[[#This Row],[Тип сделки]]="Продажа",-Сделки[[#This Row],[Количество]],Сделки[[#This Row],[Количество]])</f>
        <v>10</v>
      </c>
    </row>
    <row r="153" spans="1:4" x14ac:dyDescent="0.35">
      <c r="A153" s="7">
        <v>42811</v>
      </c>
      <c r="B153" t="s">
        <v>3309</v>
      </c>
      <c r="C153">
        <v>110</v>
      </c>
      <c r="D153">
        <f>IF(Сделки[[#This Row],[Тип сделки]]="Продажа",-Сделки[[#This Row],[Количество]],Сделки[[#This Row],[Количество]])</f>
        <v>-110</v>
      </c>
    </row>
    <row r="154" spans="1:4" x14ac:dyDescent="0.35">
      <c r="A154" s="7">
        <v>42814</v>
      </c>
      <c r="B154" t="s">
        <v>3308</v>
      </c>
      <c r="C154">
        <v>300</v>
      </c>
      <c r="D154">
        <f>IF(Сделки[[#This Row],[Тип сделки]]="Продажа",-Сделки[[#This Row],[Количество]],Сделки[[#This Row],[Количество]])</f>
        <v>300</v>
      </c>
    </row>
    <row r="155" spans="1:4" x14ac:dyDescent="0.35">
      <c r="A155" s="7">
        <v>42821</v>
      </c>
      <c r="B155" t="s">
        <v>3308</v>
      </c>
      <c r="C155">
        <v>430</v>
      </c>
      <c r="D155">
        <f>IF(Сделки[[#This Row],[Тип сделки]]="Продажа",-Сделки[[#This Row],[Количество]],Сделки[[#This Row],[Количество]])</f>
        <v>430</v>
      </c>
    </row>
    <row r="156" spans="1:4" x14ac:dyDescent="0.35">
      <c r="A156" s="7">
        <v>42821</v>
      </c>
      <c r="B156" t="s">
        <v>3308</v>
      </c>
      <c r="C156">
        <v>220</v>
      </c>
      <c r="D156">
        <f>IF(Сделки[[#This Row],[Тип сделки]]="Продажа",-Сделки[[#This Row],[Количество]],Сделки[[#This Row],[Количество]])</f>
        <v>220</v>
      </c>
    </row>
    <row r="157" spans="1:4" x14ac:dyDescent="0.35">
      <c r="A157" s="7">
        <v>42821</v>
      </c>
      <c r="B157" t="s">
        <v>3309</v>
      </c>
      <c r="C157">
        <v>230</v>
      </c>
      <c r="D157">
        <f>IF(Сделки[[#This Row],[Тип сделки]]="Продажа",-Сделки[[#This Row],[Количество]],Сделки[[#This Row],[Количество]])</f>
        <v>-230</v>
      </c>
    </row>
    <row r="158" spans="1:4" x14ac:dyDescent="0.35">
      <c r="A158" s="7">
        <v>42822</v>
      </c>
      <c r="B158" t="s">
        <v>3308</v>
      </c>
      <c r="C158">
        <v>480</v>
      </c>
      <c r="D158">
        <f>IF(Сделки[[#This Row],[Тип сделки]]="Продажа",-Сделки[[#This Row],[Количество]],Сделки[[#This Row],[Количество]])</f>
        <v>480</v>
      </c>
    </row>
    <row r="159" spans="1:4" x14ac:dyDescent="0.35">
      <c r="A159" s="7">
        <v>42824</v>
      </c>
      <c r="B159" t="s">
        <v>3308</v>
      </c>
      <c r="C159">
        <v>290</v>
      </c>
      <c r="D159">
        <f>IF(Сделки[[#This Row],[Тип сделки]]="Продажа",-Сделки[[#This Row],[Количество]],Сделки[[#This Row],[Количество]])</f>
        <v>290</v>
      </c>
    </row>
    <row r="160" spans="1:4" x14ac:dyDescent="0.35">
      <c r="A160" s="7">
        <v>42825</v>
      </c>
      <c r="B160" t="s">
        <v>3309</v>
      </c>
      <c r="C160">
        <v>30</v>
      </c>
      <c r="D160">
        <f>IF(Сделки[[#This Row],[Тип сделки]]="Продажа",-Сделки[[#This Row],[Количество]],Сделки[[#This Row],[Количество]])</f>
        <v>-30</v>
      </c>
    </row>
    <row r="161" spans="1:4" x14ac:dyDescent="0.35">
      <c r="A161" s="7">
        <v>42828</v>
      </c>
      <c r="B161" t="s">
        <v>3308</v>
      </c>
      <c r="C161">
        <v>10</v>
      </c>
      <c r="D161">
        <f>IF(Сделки[[#This Row],[Тип сделки]]="Продажа",-Сделки[[#This Row],[Количество]],Сделки[[#This Row],[Количество]])</f>
        <v>10</v>
      </c>
    </row>
    <row r="162" spans="1:4" x14ac:dyDescent="0.35">
      <c r="A162" s="7">
        <v>42829</v>
      </c>
      <c r="B162" t="s">
        <v>3308</v>
      </c>
      <c r="C162">
        <v>230</v>
      </c>
      <c r="D162">
        <f>IF(Сделки[[#This Row],[Тип сделки]]="Продажа",-Сделки[[#This Row],[Количество]],Сделки[[#This Row],[Количество]])</f>
        <v>230</v>
      </c>
    </row>
    <row r="163" spans="1:4" x14ac:dyDescent="0.35">
      <c r="A163" s="7">
        <v>42831</v>
      </c>
      <c r="B163" t="s">
        <v>3309</v>
      </c>
      <c r="C163">
        <v>30</v>
      </c>
      <c r="D163">
        <f>IF(Сделки[[#This Row],[Тип сделки]]="Продажа",-Сделки[[#This Row],[Количество]],Сделки[[#This Row],[Количество]])</f>
        <v>-30</v>
      </c>
    </row>
    <row r="164" spans="1:4" x14ac:dyDescent="0.35">
      <c r="A164" s="7">
        <v>42835</v>
      </c>
      <c r="B164" t="s">
        <v>3308</v>
      </c>
      <c r="C164">
        <v>60</v>
      </c>
      <c r="D164">
        <f>IF(Сделки[[#This Row],[Тип сделки]]="Продажа",-Сделки[[#This Row],[Количество]],Сделки[[#This Row],[Количество]])</f>
        <v>60</v>
      </c>
    </row>
    <row r="165" spans="1:4" x14ac:dyDescent="0.35">
      <c r="A165" s="7">
        <v>42843</v>
      </c>
      <c r="B165" t="s">
        <v>3308</v>
      </c>
      <c r="C165">
        <v>20</v>
      </c>
      <c r="D165">
        <f>IF(Сделки[[#This Row],[Тип сделки]]="Продажа",-Сделки[[#This Row],[Количество]],Сделки[[#This Row],[Количество]])</f>
        <v>20</v>
      </c>
    </row>
    <row r="166" spans="1:4" x14ac:dyDescent="0.35">
      <c r="A166" s="7">
        <v>42846</v>
      </c>
      <c r="B166" t="s">
        <v>3309</v>
      </c>
      <c r="C166">
        <v>450</v>
      </c>
      <c r="D166">
        <f>IF(Сделки[[#This Row],[Тип сделки]]="Продажа",-Сделки[[#This Row],[Количество]],Сделки[[#This Row],[Количество]])</f>
        <v>-450</v>
      </c>
    </row>
    <row r="167" spans="1:4" x14ac:dyDescent="0.35">
      <c r="A167" s="7">
        <v>42849</v>
      </c>
      <c r="B167" t="s">
        <v>3309</v>
      </c>
      <c r="C167">
        <v>80</v>
      </c>
      <c r="D167">
        <f>IF(Сделки[[#This Row],[Тип сделки]]="Продажа",-Сделки[[#This Row],[Количество]],Сделки[[#This Row],[Количество]])</f>
        <v>-80</v>
      </c>
    </row>
    <row r="168" spans="1:4" x14ac:dyDescent="0.35">
      <c r="A168" s="7">
        <v>42851</v>
      </c>
      <c r="B168" t="s">
        <v>3309</v>
      </c>
      <c r="C168">
        <v>490</v>
      </c>
      <c r="D168">
        <f>IF(Сделки[[#This Row],[Тип сделки]]="Продажа",-Сделки[[#This Row],[Количество]],Сделки[[#This Row],[Количество]])</f>
        <v>-490</v>
      </c>
    </row>
    <row r="169" spans="1:4" x14ac:dyDescent="0.35">
      <c r="A169" s="7">
        <v>42852</v>
      </c>
      <c r="B169" t="s">
        <v>3308</v>
      </c>
      <c r="C169">
        <v>300</v>
      </c>
      <c r="D169">
        <f>IF(Сделки[[#This Row],[Тип сделки]]="Продажа",-Сделки[[#This Row],[Количество]],Сделки[[#This Row],[Количество]])</f>
        <v>300</v>
      </c>
    </row>
    <row r="170" spans="1:4" x14ac:dyDescent="0.35">
      <c r="A170" s="7">
        <v>42853</v>
      </c>
      <c r="B170" t="s">
        <v>3308</v>
      </c>
      <c r="C170">
        <v>100</v>
      </c>
      <c r="D170">
        <f>IF(Сделки[[#This Row],[Тип сделки]]="Продажа",-Сделки[[#This Row],[Количество]],Сделки[[#This Row],[Количество]])</f>
        <v>100</v>
      </c>
    </row>
    <row r="171" spans="1:4" x14ac:dyDescent="0.35">
      <c r="A171" s="7">
        <v>42856</v>
      </c>
      <c r="B171" t="s">
        <v>3308</v>
      </c>
      <c r="C171">
        <v>500</v>
      </c>
      <c r="D171">
        <f>IF(Сделки[[#This Row],[Тип сделки]]="Продажа",-Сделки[[#This Row],[Количество]],Сделки[[#This Row],[Количество]])</f>
        <v>500</v>
      </c>
    </row>
    <row r="172" spans="1:4" x14ac:dyDescent="0.35">
      <c r="A172" s="7">
        <v>42858</v>
      </c>
      <c r="B172" t="s">
        <v>3308</v>
      </c>
      <c r="C172">
        <v>210</v>
      </c>
      <c r="D172">
        <f>IF(Сделки[[#This Row],[Тип сделки]]="Продажа",-Сделки[[#This Row],[Количество]],Сделки[[#This Row],[Количество]])</f>
        <v>210</v>
      </c>
    </row>
    <row r="173" spans="1:4" x14ac:dyDescent="0.35">
      <c r="A173" s="7">
        <v>42858</v>
      </c>
      <c r="B173" t="s">
        <v>3309</v>
      </c>
      <c r="C173">
        <v>240</v>
      </c>
      <c r="D173">
        <f>IF(Сделки[[#This Row],[Тип сделки]]="Продажа",-Сделки[[#This Row],[Количество]],Сделки[[#This Row],[Количество]])</f>
        <v>-240</v>
      </c>
    </row>
    <row r="174" spans="1:4" x14ac:dyDescent="0.35">
      <c r="A174" s="7">
        <v>42859</v>
      </c>
      <c r="B174" t="s">
        <v>3308</v>
      </c>
      <c r="C174">
        <v>60</v>
      </c>
      <c r="D174">
        <f>IF(Сделки[[#This Row],[Тип сделки]]="Продажа",-Сделки[[#This Row],[Количество]],Сделки[[#This Row],[Количество]])</f>
        <v>60</v>
      </c>
    </row>
    <row r="175" spans="1:4" x14ac:dyDescent="0.35">
      <c r="A175" s="7">
        <v>42859</v>
      </c>
      <c r="B175" t="s">
        <v>3308</v>
      </c>
      <c r="C175">
        <v>230</v>
      </c>
      <c r="D175">
        <f>IF(Сделки[[#This Row],[Тип сделки]]="Продажа",-Сделки[[#This Row],[Количество]],Сделки[[#This Row],[Количество]])</f>
        <v>230</v>
      </c>
    </row>
    <row r="176" spans="1:4" x14ac:dyDescent="0.35">
      <c r="A176" s="7">
        <v>42871</v>
      </c>
      <c r="B176" t="s">
        <v>3308</v>
      </c>
      <c r="C176">
        <v>290</v>
      </c>
      <c r="D176">
        <f>IF(Сделки[[#This Row],[Тип сделки]]="Продажа",-Сделки[[#This Row],[Количество]],Сделки[[#This Row],[Количество]])</f>
        <v>290</v>
      </c>
    </row>
    <row r="177" spans="1:4" x14ac:dyDescent="0.35">
      <c r="A177" s="7">
        <v>42874</v>
      </c>
      <c r="B177" t="s">
        <v>3309</v>
      </c>
      <c r="C177">
        <v>260</v>
      </c>
      <c r="D177">
        <f>IF(Сделки[[#This Row],[Тип сделки]]="Продажа",-Сделки[[#This Row],[Количество]],Сделки[[#This Row],[Количество]])</f>
        <v>-260</v>
      </c>
    </row>
    <row r="178" spans="1:4" x14ac:dyDescent="0.35">
      <c r="A178" s="7">
        <v>42878</v>
      </c>
      <c r="B178" t="s">
        <v>3309</v>
      </c>
      <c r="C178">
        <v>170</v>
      </c>
      <c r="D178">
        <f>IF(Сделки[[#This Row],[Тип сделки]]="Продажа",-Сделки[[#This Row],[Количество]],Сделки[[#This Row],[Количество]])</f>
        <v>-170</v>
      </c>
    </row>
    <row r="179" spans="1:4" x14ac:dyDescent="0.35">
      <c r="A179" s="7">
        <v>42878</v>
      </c>
      <c r="B179" t="s">
        <v>3309</v>
      </c>
      <c r="C179">
        <v>500</v>
      </c>
      <c r="D179">
        <f>IF(Сделки[[#This Row],[Тип сделки]]="Продажа",-Сделки[[#This Row],[Количество]],Сделки[[#This Row],[Количество]])</f>
        <v>-500</v>
      </c>
    </row>
    <row r="180" spans="1:4" x14ac:dyDescent="0.35">
      <c r="A180" s="7">
        <v>42881</v>
      </c>
      <c r="B180" t="s">
        <v>3308</v>
      </c>
      <c r="C180">
        <v>320</v>
      </c>
      <c r="D180">
        <f>IF(Сделки[[#This Row],[Тип сделки]]="Продажа",-Сделки[[#This Row],[Количество]],Сделки[[#This Row],[Количество]])</f>
        <v>320</v>
      </c>
    </row>
    <row r="181" spans="1:4" x14ac:dyDescent="0.35">
      <c r="A181" s="7">
        <v>42881</v>
      </c>
      <c r="B181" t="s">
        <v>3309</v>
      </c>
      <c r="C181">
        <v>260</v>
      </c>
      <c r="D181">
        <f>IF(Сделки[[#This Row],[Тип сделки]]="Продажа",-Сделки[[#This Row],[Количество]],Сделки[[#This Row],[Количество]])</f>
        <v>-260</v>
      </c>
    </row>
    <row r="182" spans="1:4" x14ac:dyDescent="0.35">
      <c r="A182" s="7">
        <v>42887</v>
      </c>
      <c r="B182" t="s">
        <v>3309</v>
      </c>
      <c r="C182">
        <v>280</v>
      </c>
      <c r="D182">
        <f>IF(Сделки[[#This Row],[Тип сделки]]="Продажа",-Сделки[[#This Row],[Количество]],Сделки[[#This Row],[Количество]])</f>
        <v>-280</v>
      </c>
    </row>
    <row r="183" spans="1:4" x14ac:dyDescent="0.35">
      <c r="A183" s="7">
        <v>42887</v>
      </c>
      <c r="B183" t="s">
        <v>3308</v>
      </c>
      <c r="C183">
        <v>470</v>
      </c>
      <c r="D183">
        <f>IF(Сделки[[#This Row],[Тип сделки]]="Продажа",-Сделки[[#This Row],[Количество]],Сделки[[#This Row],[Количество]])</f>
        <v>470</v>
      </c>
    </row>
    <row r="184" spans="1:4" x14ac:dyDescent="0.35">
      <c r="A184" s="7">
        <v>42888</v>
      </c>
      <c r="B184" t="s">
        <v>3308</v>
      </c>
      <c r="C184">
        <v>170</v>
      </c>
      <c r="D184">
        <f>IF(Сделки[[#This Row],[Тип сделки]]="Продажа",-Сделки[[#This Row],[Количество]],Сделки[[#This Row],[Количество]])</f>
        <v>170</v>
      </c>
    </row>
    <row r="185" spans="1:4" x14ac:dyDescent="0.35">
      <c r="A185" s="7">
        <v>42888</v>
      </c>
      <c r="B185" t="s">
        <v>3309</v>
      </c>
      <c r="C185">
        <v>200</v>
      </c>
      <c r="D185">
        <f>IF(Сделки[[#This Row],[Тип сделки]]="Продажа",-Сделки[[#This Row],[Количество]],Сделки[[#This Row],[Количество]])</f>
        <v>-200</v>
      </c>
    </row>
    <row r="186" spans="1:4" x14ac:dyDescent="0.35">
      <c r="A186" s="7">
        <v>42892</v>
      </c>
      <c r="B186" t="s">
        <v>3309</v>
      </c>
      <c r="C186">
        <v>220</v>
      </c>
      <c r="D186">
        <f>IF(Сделки[[#This Row],[Тип сделки]]="Продажа",-Сделки[[#This Row],[Количество]],Сделки[[#This Row],[Количество]])</f>
        <v>-220</v>
      </c>
    </row>
    <row r="187" spans="1:4" x14ac:dyDescent="0.35">
      <c r="A187" s="7">
        <v>42892</v>
      </c>
      <c r="B187" t="s">
        <v>3308</v>
      </c>
      <c r="C187">
        <v>150</v>
      </c>
      <c r="D187">
        <f>IF(Сделки[[#This Row],[Тип сделки]]="Продажа",-Сделки[[#This Row],[Количество]],Сделки[[#This Row],[Количество]])</f>
        <v>150</v>
      </c>
    </row>
    <row r="188" spans="1:4" x14ac:dyDescent="0.35">
      <c r="A188" s="7">
        <v>42894</v>
      </c>
      <c r="B188" t="s">
        <v>3309</v>
      </c>
      <c r="C188">
        <v>270</v>
      </c>
      <c r="D188">
        <f>IF(Сделки[[#This Row],[Тип сделки]]="Продажа",-Сделки[[#This Row],[Количество]],Сделки[[#This Row],[Количество]])</f>
        <v>-270</v>
      </c>
    </row>
    <row r="189" spans="1:4" x14ac:dyDescent="0.35">
      <c r="A189" s="7">
        <v>42900</v>
      </c>
      <c r="B189" t="s">
        <v>3308</v>
      </c>
      <c r="C189">
        <v>50</v>
      </c>
      <c r="D189">
        <f>IF(Сделки[[#This Row],[Тип сделки]]="Продажа",-Сделки[[#This Row],[Количество]],Сделки[[#This Row],[Количество]])</f>
        <v>50</v>
      </c>
    </row>
    <row r="190" spans="1:4" x14ac:dyDescent="0.35">
      <c r="A190" s="7">
        <v>42900</v>
      </c>
      <c r="B190" t="s">
        <v>3308</v>
      </c>
      <c r="C190">
        <v>320</v>
      </c>
      <c r="D190">
        <f>IF(Сделки[[#This Row],[Тип сделки]]="Продажа",-Сделки[[#This Row],[Количество]],Сделки[[#This Row],[Количество]])</f>
        <v>320</v>
      </c>
    </row>
    <row r="191" spans="1:4" x14ac:dyDescent="0.35">
      <c r="A191" s="7">
        <v>42901</v>
      </c>
      <c r="B191" t="s">
        <v>3308</v>
      </c>
      <c r="C191">
        <v>240</v>
      </c>
      <c r="D191">
        <f>IF(Сделки[[#This Row],[Тип сделки]]="Продажа",-Сделки[[#This Row],[Количество]],Сделки[[#This Row],[Количество]])</f>
        <v>240</v>
      </c>
    </row>
    <row r="192" spans="1:4" x14ac:dyDescent="0.35">
      <c r="A192" s="7">
        <v>42921</v>
      </c>
      <c r="B192" t="s">
        <v>3309</v>
      </c>
      <c r="C192">
        <v>140</v>
      </c>
      <c r="D192">
        <f>IF(Сделки[[#This Row],[Тип сделки]]="Продажа",-Сделки[[#This Row],[Количество]],Сделки[[#This Row],[Количество]])</f>
        <v>-140</v>
      </c>
    </row>
    <row r="193" spans="1:4" x14ac:dyDescent="0.35">
      <c r="A193" s="7">
        <v>42928</v>
      </c>
      <c r="B193" t="s">
        <v>3309</v>
      </c>
      <c r="C193">
        <v>310</v>
      </c>
      <c r="D193">
        <f>IF(Сделки[[#This Row],[Тип сделки]]="Продажа",-Сделки[[#This Row],[Количество]],Сделки[[#This Row],[Количество]])</f>
        <v>-310</v>
      </c>
    </row>
    <row r="194" spans="1:4" x14ac:dyDescent="0.35">
      <c r="A194" s="7">
        <v>42928</v>
      </c>
      <c r="B194" t="s">
        <v>3308</v>
      </c>
      <c r="C194">
        <v>10</v>
      </c>
      <c r="D194">
        <f>IF(Сделки[[#This Row],[Тип сделки]]="Продажа",-Сделки[[#This Row],[Количество]],Сделки[[#This Row],[Количество]])</f>
        <v>10</v>
      </c>
    </row>
    <row r="195" spans="1:4" x14ac:dyDescent="0.35">
      <c r="A195" s="7">
        <v>42933</v>
      </c>
      <c r="B195" t="s">
        <v>3308</v>
      </c>
      <c r="C195">
        <v>80</v>
      </c>
      <c r="D195">
        <f>IF(Сделки[[#This Row],[Тип сделки]]="Продажа",-Сделки[[#This Row],[Количество]],Сделки[[#This Row],[Количество]])</f>
        <v>80</v>
      </c>
    </row>
    <row r="196" spans="1:4" x14ac:dyDescent="0.35">
      <c r="A196" s="7">
        <v>42942</v>
      </c>
      <c r="B196" t="s">
        <v>3309</v>
      </c>
      <c r="C196">
        <v>180</v>
      </c>
      <c r="D196">
        <f>IF(Сделки[[#This Row],[Тип сделки]]="Продажа",-Сделки[[#This Row],[Количество]],Сделки[[#This Row],[Количество]])</f>
        <v>-180</v>
      </c>
    </row>
    <row r="197" spans="1:4" x14ac:dyDescent="0.35">
      <c r="A197" s="7">
        <v>42947</v>
      </c>
      <c r="B197" t="s">
        <v>3308</v>
      </c>
      <c r="C197">
        <v>330</v>
      </c>
      <c r="D197">
        <f>IF(Сделки[[#This Row],[Тип сделки]]="Продажа",-Сделки[[#This Row],[Количество]],Сделки[[#This Row],[Количество]])</f>
        <v>330</v>
      </c>
    </row>
    <row r="198" spans="1:4" x14ac:dyDescent="0.35">
      <c r="A198" s="7">
        <v>42954</v>
      </c>
      <c r="B198" t="s">
        <v>3309</v>
      </c>
      <c r="C198">
        <v>230</v>
      </c>
      <c r="D198">
        <f>IF(Сделки[[#This Row],[Тип сделки]]="Продажа",-Сделки[[#This Row],[Количество]],Сделки[[#This Row],[Количество]])</f>
        <v>-230</v>
      </c>
    </row>
    <row r="199" spans="1:4" x14ac:dyDescent="0.35">
      <c r="A199" s="7">
        <v>42962</v>
      </c>
      <c r="B199" t="s">
        <v>3309</v>
      </c>
      <c r="C199">
        <v>460</v>
      </c>
      <c r="D199">
        <f>IF(Сделки[[#This Row],[Тип сделки]]="Продажа",-Сделки[[#This Row],[Количество]],Сделки[[#This Row],[Количество]])</f>
        <v>-460</v>
      </c>
    </row>
    <row r="200" spans="1:4" x14ac:dyDescent="0.35">
      <c r="A200" s="7">
        <v>42970</v>
      </c>
      <c r="B200" t="s">
        <v>3308</v>
      </c>
      <c r="C200">
        <v>220</v>
      </c>
      <c r="D200">
        <f>IF(Сделки[[#This Row],[Тип сделки]]="Продажа",-Сделки[[#This Row],[Количество]],Сделки[[#This Row],[Количество]])</f>
        <v>220</v>
      </c>
    </row>
    <row r="201" spans="1:4" x14ac:dyDescent="0.35">
      <c r="A201" s="7">
        <v>42983</v>
      </c>
      <c r="B201" t="s">
        <v>3308</v>
      </c>
      <c r="C201">
        <v>240</v>
      </c>
      <c r="D201">
        <f>IF(Сделки[[#This Row],[Тип сделки]]="Продажа",-Сделки[[#This Row],[Количество]],Сделки[[#This Row],[Количество]])</f>
        <v>240</v>
      </c>
    </row>
    <row r="202" spans="1:4" x14ac:dyDescent="0.35">
      <c r="A202" s="7">
        <v>42983</v>
      </c>
      <c r="B202" t="s">
        <v>3308</v>
      </c>
      <c r="C202">
        <v>180</v>
      </c>
      <c r="D202">
        <f>IF(Сделки[[#This Row],[Тип сделки]]="Продажа",-Сделки[[#This Row],[Количество]],Сделки[[#This Row],[Количество]])</f>
        <v>180</v>
      </c>
    </row>
    <row r="203" spans="1:4" x14ac:dyDescent="0.35">
      <c r="A203" s="7">
        <v>42983</v>
      </c>
      <c r="B203" t="s">
        <v>3309</v>
      </c>
      <c r="C203">
        <v>450</v>
      </c>
      <c r="D203">
        <f>IF(Сделки[[#This Row],[Тип сделки]]="Продажа",-Сделки[[#This Row],[Количество]],Сделки[[#This Row],[Количество]])</f>
        <v>-450</v>
      </c>
    </row>
    <row r="204" spans="1:4" x14ac:dyDescent="0.35">
      <c r="A204" s="7">
        <v>42985</v>
      </c>
      <c r="B204" t="s">
        <v>3309</v>
      </c>
      <c r="C204">
        <v>130</v>
      </c>
      <c r="D204">
        <f>IF(Сделки[[#This Row],[Тип сделки]]="Продажа",-Сделки[[#This Row],[Количество]],Сделки[[#This Row],[Количество]])</f>
        <v>-130</v>
      </c>
    </row>
    <row r="205" spans="1:4" x14ac:dyDescent="0.35">
      <c r="A205" s="7">
        <v>42993</v>
      </c>
      <c r="B205" t="s">
        <v>3308</v>
      </c>
      <c r="C205">
        <v>150</v>
      </c>
      <c r="D205">
        <f>IF(Сделки[[#This Row],[Тип сделки]]="Продажа",-Сделки[[#This Row],[Количество]],Сделки[[#This Row],[Количество]])</f>
        <v>150</v>
      </c>
    </row>
    <row r="206" spans="1:4" x14ac:dyDescent="0.35">
      <c r="A206" s="7">
        <v>42998</v>
      </c>
      <c r="B206" t="s">
        <v>3308</v>
      </c>
      <c r="C206">
        <v>490</v>
      </c>
      <c r="D206">
        <f>IF(Сделки[[#This Row],[Тип сделки]]="Продажа",-Сделки[[#This Row],[Количество]],Сделки[[#This Row],[Количество]])</f>
        <v>490</v>
      </c>
    </row>
    <row r="207" spans="1:4" x14ac:dyDescent="0.35">
      <c r="A207" s="7">
        <v>43004</v>
      </c>
      <c r="B207" t="s">
        <v>3309</v>
      </c>
      <c r="C207">
        <v>440</v>
      </c>
      <c r="D207">
        <f>IF(Сделки[[#This Row],[Тип сделки]]="Продажа",-Сделки[[#This Row],[Количество]],Сделки[[#This Row],[Количество]])</f>
        <v>-440</v>
      </c>
    </row>
    <row r="208" spans="1:4" x14ac:dyDescent="0.35">
      <c r="A208" s="7">
        <v>43005</v>
      </c>
      <c r="B208" t="s">
        <v>3309</v>
      </c>
      <c r="C208">
        <v>120</v>
      </c>
      <c r="D208">
        <f>IF(Сделки[[#This Row],[Тип сделки]]="Продажа",-Сделки[[#This Row],[Количество]],Сделки[[#This Row],[Количество]])</f>
        <v>-120</v>
      </c>
    </row>
    <row r="209" spans="1:4" x14ac:dyDescent="0.35">
      <c r="A209" s="7">
        <v>43005</v>
      </c>
      <c r="B209" t="s">
        <v>3309</v>
      </c>
      <c r="C209">
        <v>60</v>
      </c>
      <c r="D209">
        <f>IF(Сделки[[#This Row],[Тип сделки]]="Продажа",-Сделки[[#This Row],[Количество]],Сделки[[#This Row],[Количество]])</f>
        <v>-60</v>
      </c>
    </row>
    <row r="210" spans="1:4" x14ac:dyDescent="0.35">
      <c r="A210" s="7">
        <v>43005</v>
      </c>
      <c r="B210" t="s">
        <v>3308</v>
      </c>
      <c r="C210">
        <v>260</v>
      </c>
      <c r="D210">
        <f>IF(Сделки[[#This Row],[Тип сделки]]="Продажа",-Сделки[[#This Row],[Количество]],Сделки[[#This Row],[Количество]])</f>
        <v>260</v>
      </c>
    </row>
    <row r="211" spans="1:4" x14ac:dyDescent="0.35">
      <c r="A211" s="7">
        <v>43006</v>
      </c>
      <c r="B211" t="s">
        <v>3308</v>
      </c>
      <c r="C211">
        <v>0</v>
      </c>
      <c r="D211">
        <f>IF(Сделки[[#This Row],[Тип сделки]]="Продажа",-Сделки[[#This Row],[Количество]],Сделки[[#This Row],[Количество]])</f>
        <v>0</v>
      </c>
    </row>
    <row r="212" spans="1:4" x14ac:dyDescent="0.35">
      <c r="A212" s="7">
        <v>43010</v>
      </c>
      <c r="B212" t="s">
        <v>3308</v>
      </c>
      <c r="C212">
        <v>120</v>
      </c>
      <c r="D212">
        <f>IF(Сделки[[#This Row],[Тип сделки]]="Продажа",-Сделки[[#This Row],[Количество]],Сделки[[#This Row],[Количество]])</f>
        <v>120</v>
      </c>
    </row>
    <row r="213" spans="1:4" x14ac:dyDescent="0.35">
      <c r="A213" s="7">
        <v>43013</v>
      </c>
      <c r="B213" t="s">
        <v>3309</v>
      </c>
      <c r="C213">
        <v>20</v>
      </c>
      <c r="D213">
        <f>IF(Сделки[[#This Row],[Тип сделки]]="Продажа",-Сделки[[#This Row],[Количество]],Сделки[[#This Row],[Количество]])</f>
        <v>-20</v>
      </c>
    </row>
    <row r="214" spans="1:4" x14ac:dyDescent="0.35">
      <c r="A214" s="7">
        <v>43014</v>
      </c>
      <c r="B214" t="s">
        <v>3309</v>
      </c>
      <c r="C214">
        <v>290</v>
      </c>
      <c r="D214">
        <f>IF(Сделки[[#This Row],[Тип сделки]]="Продажа",-Сделки[[#This Row],[Количество]],Сделки[[#This Row],[Количество]])</f>
        <v>-290</v>
      </c>
    </row>
    <row r="215" spans="1:4" x14ac:dyDescent="0.35">
      <c r="A215" s="7">
        <v>43017</v>
      </c>
      <c r="B215" t="s">
        <v>3308</v>
      </c>
      <c r="C215">
        <v>490</v>
      </c>
      <c r="D215">
        <f>IF(Сделки[[#This Row],[Тип сделки]]="Продажа",-Сделки[[#This Row],[Количество]],Сделки[[#This Row],[Количество]])</f>
        <v>490</v>
      </c>
    </row>
    <row r="216" spans="1:4" x14ac:dyDescent="0.35">
      <c r="A216" s="7">
        <v>43018</v>
      </c>
      <c r="B216" t="s">
        <v>3309</v>
      </c>
      <c r="C216">
        <v>80</v>
      </c>
      <c r="D216">
        <f>IF(Сделки[[#This Row],[Тип сделки]]="Продажа",-Сделки[[#This Row],[Количество]],Сделки[[#This Row],[Количество]])</f>
        <v>-80</v>
      </c>
    </row>
    <row r="217" spans="1:4" x14ac:dyDescent="0.35">
      <c r="A217" s="7">
        <v>43020</v>
      </c>
      <c r="B217" t="s">
        <v>3309</v>
      </c>
      <c r="C217">
        <v>460</v>
      </c>
      <c r="D217">
        <f>IF(Сделки[[#This Row],[Тип сделки]]="Продажа",-Сделки[[#This Row],[Количество]],Сделки[[#This Row],[Количество]])</f>
        <v>-460</v>
      </c>
    </row>
    <row r="218" spans="1:4" x14ac:dyDescent="0.35">
      <c r="A218" s="7">
        <v>43024</v>
      </c>
      <c r="B218" t="s">
        <v>3308</v>
      </c>
      <c r="C218">
        <v>330</v>
      </c>
      <c r="D218">
        <f>IF(Сделки[[#This Row],[Тип сделки]]="Продажа",-Сделки[[#This Row],[Количество]],Сделки[[#This Row],[Количество]])</f>
        <v>330</v>
      </c>
    </row>
    <row r="219" spans="1:4" x14ac:dyDescent="0.35">
      <c r="A219" s="7">
        <v>43033</v>
      </c>
      <c r="B219" t="s">
        <v>3308</v>
      </c>
      <c r="C219">
        <v>310</v>
      </c>
      <c r="D219">
        <f>IF(Сделки[[#This Row],[Тип сделки]]="Продажа",-Сделки[[#This Row],[Количество]],Сделки[[#This Row],[Количество]])</f>
        <v>310</v>
      </c>
    </row>
    <row r="220" spans="1:4" x14ac:dyDescent="0.35">
      <c r="A220" s="7">
        <v>43039</v>
      </c>
      <c r="B220" t="s">
        <v>3309</v>
      </c>
      <c r="C220">
        <v>20</v>
      </c>
      <c r="D220">
        <f>IF(Сделки[[#This Row],[Тип сделки]]="Продажа",-Сделки[[#This Row],[Количество]],Сделки[[#This Row],[Количество]])</f>
        <v>-20</v>
      </c>
    </row>
    <row r="221" spans="1:4" x14ac:dyDescent="0.35">
      <c r="A221" s="7">
        <v>43041</v>
      </c>
      <c r="B221" t="s">
        <v>3309</v>
      </c>
      <c r="C221">
        <v>290</v>
      </c>
      <c r="D221">
        <f>IF(Сделки[[#This Row],[Тип сделки]]="Продажа",-Сделки[[#This Row],[Количество]],Сделки[[#This Row],[Количество]])</f>
        <v>-290</v>
      </c>
    </row>
    <row r="222" spans="1:4" x14ac:dyDescent="0.35">
      <c r="A222" s="7">
        <v>43045</v>
      </c>
      <c r="B222" t="s">
        <v>3308</v>
      </c>
      <c r="C222">
        <v>230</v>
      </c>
      <c r="D222">
        <f>IF(Сделки[[#This Row],[Тип сделки]]="Продажа",-Сделки[[#This Row],[Количество]],Сделки[[#This Row],[Количество]])</f>
        <v>230</v>
      </c>
    </row>
    <row r="223" spans="1:4" x14ac:dyDescent="0.35">
      <c r="A223" s="7">
        <v>43045</v>
      </c>
      <c r="B223" t="s">
        <v>3308</v>
      </c>
      <c r="C223">
        <v>280</v>
      </c>
      <c r="D223">
        <f>IF(Сделки[[#This Row],[Тип сделки]]="Продажа",-Сделки[[#This Row],[Количество]],Сделки[[#This Row],[Количество]])</f>
        <v>280</v>
      </c>
    </row>
    <row r="224" spans="1:4" x14ac:dyDescent="0.35">
      <c r="A224" s="7">
        <v>43046</v>
      </c>
      <c r="B224" t="s">
        <v>3308</v>
      </c>
      <c r="C224">
        <v>440</v>
      </c>
      <c r="D224">
        <f>IF(Сделки[[#This Row],[Тип сделки]]="Продажа",-Сделки[[#This Row],[Количество]],Сделки[[#This Row],[Количество]])</f>
        <v>440</v>
      </c>
    </row>
    <row r="225" spans="1:4" x14ac:dyDescent="0.35">
      <c r="A225" s="7">
        <v>43046</v>
      </c>
      <c r="B225" t="s">
        <v>3309</v>
      </c>
      <c r="C225">
        <v>90</v>
      </c>
      <c r="D225">
        <f>IF(Сделки[[#This Row],[Тип сделки]]="Продажа",-Сделки[[#This Row],[Количество]],Сделки[[#This Row],[Количество]])</f>
        <v>-90</v>
      </c>
    </row>
    <row r="226" spans="1:4" x14ac:dyDescent="0.35">
      <c r="A226" s="7">
        <v>43048</v>
      </c>
      <c r="B226" t="s">
        <v>3308</v>
      </c>
      <c r="C226">
        <v>380</v>
      </c>
      <c r="D226">
        <f>IF(Сделки[[#This Row],[Тип сделки]]="Продажа",-Сделки[[#This Row],[Количество]],Сделки[[#This Row],[Количество]])</f>
        <v>380</v>
      </c>
    </row>
    <row r="227" spans="1:4" x14ac:dyDescent="0.35">
      <c r="A227" s="7">
        <v>43053</v>
      </c>
      <c r="B227" t="s">
        <v>3308</v>
      </c>
      <c r="C227">
        <v>10</v>
      </c>
      <c r="D227">
        <f>IF(Сделки[[#This Row],[Тип сделки]]="Продажа",-Сделки[[#This Row],[Количество]],Сделки[[#This Row],[Количество]])</f>
        <v>10</v>
      </c>
    </row>
    <row r="228" spans="1:4" x14ac:dyDescent="0.35">
      <c r="A228" s="7">
        <v>43063</v>
      </c>
      <c r="B228" t="s">
        <v>3309</v>
      </c>
      <c r="C228">
        <v>100</v>
      </c>
      <c r="D228">
        <f>IF(Сделки[[#This Row],[Тип сделки]]="Продажа",-Сделки[[#This Row],[Количество]],Сделки[[#This Row],[Количество]])</f>
        <v>-100</v>
      </c>
    </row>
    <row r="229" spans="1:4" x14ac:dyDescent="0.35">
      <c r="A229" s="7">
        <v>43067</v>
      </c>
      <c r="B229" t="s">
        <v>3309</v>
      </c>
      <c r="C229">
        <v>310</v>
      </c>
      <c r="D229">
        <f>IF(Сделки[[#This Row],[Тип сделки]]="Продажа",-Сделки[[#This Row],[Количество]],Сделки[[#This Row],[Количество]])</f>
        <v>-310</v>
      </c>
    </row>
    <row r="230" spans="1:4" x14ac:dyDescent="0.35">
      <c r="A230" s="7">
        <v>43082</v>
      </c>
      <c r="B230" t="s">
        <v>3308</v>
      </c>
      <c r="C230">
        <v>210</v>
      </c>
      <c r="D230">
        <f>IF(Сделки[[#This Row],[Тип сделки]]="Продажа",-Сделки[[#This Row],[Количество]],Сделки[[#This Row],[Количество]])</f>
        <v>210</v>
      </c>
    </row>
    <row r="231" spans="1:4" x14ac:dyDescent="0.35">
      <c r="A231" s="7">
        <v>43087</v>
      </c>
      <c r="B231" t="s">
        <v>3308</v>
      </c>
      <c r="C231">
        <v>260</v>
      </c>
      <c r="D231">
        <f>IF(Сделки[[#This Row],[Тип сделки]]="Продажа",-Сделки[[#This Row],[Количество]],Сделки[[#This Row],[Количество]])</f>
        <v>260</v>
      </c>
    </row>
    <row r="232" spans="1:4" x14ac:dyDescent="0.35">
      <c r="A232" s="7">
        <v>43090</v>
      </c>
      <c r="B232" t="s">
        <v>3309</v>
      </c>
      <c r="C232">
        <v>300</v>
      </c>
      <c r="D232">
        <f>IF(Сделки[[#This Row],[Тип сделки]]="Продажа",-Сделки[[#This Row],[Количество]],Сделки[[#This Row],[Количество]])</f>
        <v>-300</v>
      </c>
    </row>
    <row r="233" spans="1:4" x14ac:dyDescent="0.35">
      <c r="A233" s="7">
        <v>43098</v>
      </c>
      <c r="B233" t="s">
        <v>3309</v>
      </c>
      <c r="C233">
        <v>130</v>
      </c>
      <c r="D233">
        <f>IF(Сделки[[#This Row],[Тип сделки]]="Продажа",-Сделки[[#This Row],[Количество]],Сделки[[#This Row],[Количество]])</f>
        <v>-130</v>
      </c>
    </row>
    <row r="234" spans="1:4" x14ac:dyDescent="0.35">
      <c r="A234" s="7">
        <v>43098</v>
      </c>
      <c r="B234" t="s">
        <v>3308</v>
      </c>
      <c r="C234">
        <v>370</v>
      </c>
      <c r="D234">
        <f>IF(Сделки[[#This Row],[Тип сделки]]="Продажа",-Сделки[[#This Row],[Количество]],Сделки[[#This Row],[Количество]])</f>
        <v>370</v>
      </c>
    </row>
    <row r="235" spans="1:4" x14ac:dyDescent="0.35">
      <c r="A235" s="7">
        <v>43098</v>
      </c>
      <c r="B235" t="s">
        <v>3309</v>
      </c>
      <c r="C235">
        <v>300</v>
      </c>
      <c r="D235">
        <f>IF(Сделки[[#This Row],[Тип сделки]]="Продажа",-Сделки[[#This Row],[Количество]],Сделки[[#This Row],[Количество]])</f>
        <v>-300</v>
      </c>
    </row>
    <row r="236" spans="1:4" x14ac:dyDescent="0.35">
      <c r="A236" s="7">
        <v>43103</v>
      </c>
      <c r="B236" t="s">
        <v>3308</v>
      </c>
      <c r="C236">
        <v>490</v>
      </c>
      <c r="D236">
        <f>IF(Сделки[[#This Row],[Тип сделки]]="Продажа",-Сделки[[#This Row],[Количество]],Сделки[[#This Row],[Количество]])</f>
        <v>490</v>
      </c>
    </row>
    <row r="237" spans="1:4" x14ac:dyDescent="0.35">
      <c r="A237" s="7">
        <v>43108</v>
      </c>
      <c r="B237" t="s">
        <v>3308</v>
      </c>
      <c r="C237">
        <v>60</v>
      </c>
      <c r="D237">
        <f>IF(Сделки[[#This Row],[Тип сделки]]="Продажа",-Сделки[[#This Row],[Количество]],Сделки[[#This Row],[Количество]])</f>
        <v>60</v>
      </c>
    </row>
    <row r="238" spans="1:4" x14ac:dyDescent="0.35">
      <c r="A238" s="7">
        <v>43130</v>
      </c>
      <c r="B238" t="s">
        <v>3308</v>
      </c>
      <c r="C238">
        <v>160</v>
      </c>
      <c r="D238">
        <f>IF(Сделки[[#This Row],[Тип сделки]]="Продажа",-Сделки[[#This Row],[Количество]],Сделки[[#This Row],[Количество]])</f>
        <v>160</v>
      </c>
    </row>
    <row r="239" spans="1:4" x14ac:dyDescent="0.35">
      <c r="A239" s="7">
        <v>43137</v>
      </c>
      <c r="B239" t="s">
        <v>3309</v>
      </c>
      <c r="C239">
        <v>120</v>
      </c>
      <c r="D239">
        <f>IF(Сделки[[#This Row],[Тип сделки]]="Продажа",-Сделки[[#This Row],[Количество]],Сделки[[#This Row],[Количество]])</f>
        <v>-120</v>
      </c>
    </row>
    <row r="240" spans="1:4" x14ac:dyDescent="0.35">
      <c r="A240" s="7">
        <v>43138</v>
      </c>
      <c r="B240" t="s">
        <v>3309</v>
      </c>
      <c r="C240">
        <v>160</v>
      </c>
      <c r="D240">
        <f>IF(Сделки[[#This Row],[Тип сделки]]="Продажа",-Сделки[[#This Row],[Количество]],Сделки[[#This Row],[Количество]])</f>
        <v>-160</v>
      </c>
    </row>
    <row r="241" spans="1:4" x14ac:dyDescent="0.35">
      <c r="A241" s="7">
        <v>43146</v>
      </c>
      <c r="B241" t="s">
        <v>3308</v>
      </c>
      <c r="C241">
        <v>310</v>
      </c>
      <c r="D241">
        <f>IF(Сделки[[#This Row],[Тип сделки]]="Продажа",-Сделки[[#This Row],[Количество]],Сделки[[#This Row],[Количество]])</f>
        <v>310</v>
      </c>
    </row>
    <row r="242" spans="1:4" x14ac:dyDescent="0.35">
      <c r="A242" s="7">
        <v>43152</v>
      </c>
      <c r="B242" t="s">
        <v>3309</v>
      </c>
      <c r="C242">
        <v>370</v>
      </c>
      <c r="D242">
        <f>IF(Сделки[[#This Row],[Тип сделки]]="Продажа",-Сделки[[#This Row],[Количество]],Сделки[[#This Row],[Количество]])</f>
        <v>-370</v>
      </c>
    </row>
    <row r="243" spans="1:4" x14ac:dyDescent="0.35">
      <c r="A243" s="7">
        <v>43161</v>
      </c>
      <c r="B243" t="s">
        <v>3308</v>
      </c>
      <c r="C243">
        <v>20</v>
      </c>
      <c r="D243">
        <f>IF(Сделки[[#This Row],[Тип сделки]]="Продажа",-Сделки[[#This Row],[Количество]],Сделки[[#This Row],[Количество]])</f>
        <v>20</v>
      </c>
    </row>
    <row r="244" spans="1:4" x14ac:dyDescent="0.35">
      <c r="A244" s="7">
        <v>43161</v>
      </c>
      <c r="B244" t="s">
        <v>3308</v>
      </c>
      <c r="C244">
        <v>200</v>
      </c>
      <c r="D244">
        <f>IF(Сделки[[#This Row],[Тип сделки]]="Продажа",-Сделки[[#This Row],[Количество]],Сделки[[#This Row],[Количество]])</f>
        <v>200</v>
      </c>
    </row>
    <row r="245" spans="1:4" x14ac:dyDescent="0.35">
      <c r="A245" s="7">
        <v>43167</v>
      </c>
      <c r="B245" t="s">
        <v>3308</v>
      </c>
      <c r="C245">
        <v>40</v>
      </c>
      <c r="D245">
        <f>IF(Сделки[[#This Row],[Тип сделки]]="Продажа",-Сделки[[#This Row],[Количество]],Сделки[[#This Row],[Количество]])</f>
        <v>40</v>
      </c>
    </row>
    <row r="246" spans="1:4" x14ac:dyDescent="0.35">
      <c r="A246" s="7">
        <v>43168</v>
      </c>
      <c r="B246" t="s">
        <v>3308</v>
      </c>
      <c r="C246">
        <v>230</v>
      </c>
      <c r="D246">
        <f>IF(Сделки[[#This Row],[Тип сделки]]="Продажа",-Сделки[[#This Row],[Количество]],Сделки[[#This Row],[Количество]])</f>
        <v>230</v>
      </c>
    </row>
    <row r="247" spans="1:4" x14ac:dyDescent="0.35">
      <c r="A247" s="7">
        <v>43172</v>
      </c>
      <c r="B247" t="s">
        <v>3309</v>
      </c>
      <c r="C247">
        <v>410</v>
      </c>
      <c r="D247">
        <f>IF(Сделки[[#This Row],[Тип сделки]]="Продажа",-Сделки[[#This Row],[Количество]],Сделки[[#This Row],[Количество]])</f>
        <v>-410</v>
      </c>
    </row>
    <row r="248" spans="1:4" x14ac:dyDescent="0.35">
      <c r="A248" s="7">
        <v>43180</v>
      </c>
      <c r="B248" t="s">
        <v>3309</v>
      </c>
      <c r="C248">
        <v>130</v>
      </c>
      <c r="D248">
        <f>IF(Сделки[[#This Row],[Тип сделки]]="Продажа",-Сделки[[#This Row],[Количество]],Сделки[[#This Row],[Количество]])</f>
        <v>-130</v>
      </c>
    </row>
    <row r="249" spans="1:4" x14ac:dyDescent="0.35">
      <c r="A249" s="7">
        <v>43180</v>
      </c>
      <c r="B249" t="s">
        <v>3308</v>
      </c>
      <c r="C249">
        <v>200</v>
      </c>
      <c r="D249">
        <f>IF(Сделки[[#This Row],[Тип сделки]]="Продажа",-Сделки[[#This Row],[Количество]],Сделки[[#This Row],[Количество]])</f>
        <v>200</v>
      </c>
    </row>
    <row r="250" spans="1:4" x14ac:dyDescent="0.35">
      <c r="A250" s="7">
        <v>43181</v>
      </c>
      <c r="B250" t="s">
        <v>3309</v>
      </c>
      <c r="C250">
        <v>450</v>
      </c>
      <c r="D250">
        <f>IF(Сделки[[#This Row],[Тип сделки]]="Продажа",-Сделки[[#This Row],[Количество]],Сделки[[#This Row],[Количество]])</f>
        <v>-450</v>
      </c>
    </row>
    <row r="251" spans="1:4" x14ac:dyDescent="0.35">
      <c r="A251" s="7">
        <v>43181</v>
      </c>
      <c r="B251" t="s">
        <v>3308</v>
      </c>
      <c r="C251">
        <v>140</v>
      </c>
      <c r="D251">
        <f>IF(Сделки[[#This Row],[Тип сделки]]="Продажа",-Сделки[[#This Row],[Количество]],Сделки[[#This Row],[Количество]])</f>
        <v>140</v>
      </c>
    </row>
    <row r="252" spans="1:4" x14ac:dyDescent="0.35">
      <c r="A252" s="7">
        <v>43182</v>
      </c>
      <c r="B252" t="s">
        <v>3309</v>
      </c>
      <c r="C252">
        <v>490</v>
      </c>
      <c r="D252">
        <f>IF(Сделки[[#This Row],[Тип сделки]]="Продажа",-Сделки[[#This Row],[Количество]],Сделки[[#This Row],[Количество]])</f>
        <v>-490</v>
      </c>
    </row>
    <row r="253" spans="1:4" x14ac:dyDescent="0.35">
      <c r="A253" s="7">
        <v>43193</v>
      </c>
      <c r="B253" t="s">
        <v>3309</v>
      </c>
      <c r="C253">
        <v>190</v>
      </c>
      <c r="D253">
        <f>IF(Сделки[[#This Row],[Тип сделки]]="Продажа",-Сделки[[#This Row],[Количество]],Сделки[[#This Row],[Количество]])</f>
        <v>-190</v>
      </c>
    </row>
    <row r="254" spans="1:4" x14ac:dyDescent="0.35">
      <c r="A254" s="7">
        <v>43193</v>
      </c>
      <c r="B254" t="s">
        <v>3308</v>
      </c>
      <c r="C254">
        <v>470</v>
      </c>
      <c r="D254">
        <f>IF(Сделки[[#This Row],[Тип сделки]]="Продажа",-Сделки[[#This Row],[Количество]],Сделки[[#This Row],[Количество]])</f>
        <v>470</v>
      </c>
    </row>
    <row r="255" spans="1:4" x14ac:dyDescent="0.35">
      <c r="A255" s="7">
        <v>43195</v>
      </c>
      <c r="B255" t="s">
        <v>3308</v>
      </c>
      <c r="C255">
        <v>180</v>
      </c>
      <c r="D255">
        <f>IF(Сделки[[#This Row],[Тип сделки]]="Продажа",-Сделки[[#This Row],[Количество]],Сделки[[#This Row],[Количество]])</f>
        <v>180</v>
      </c>
    </row>
    <row r="256" spans="1:4" x14ac:dyDescent="0.35">
      <c r="A256" s="7">
        <v>43195</v>
      </c>
      <c r="B256" t="s">
        <v>3308</v>
      </c>
      <c r="C256">
        <v>210</v>
      </c>
      <c r="D256">
        <f>IF(Сделки[[#This Row],[Тип сделки]]="Продажа",-Сделки[[#This Row],[Количество]],Сделки[[#This Row],[Количество]])</f>
        <v>210</v>
      </c>
    </row>
    <row r="257" spans="1:4" x14ac:dyDescent="0.35">
      <c r="A257" s="7">
        <v>43196</v>
      </c>
      <c r="B257" t="s">
        <v>3308</v>
      </c>
      <c r="C257">
        <v>350</v>
      </c>
      <c r="D257">
        <f>IF(Сделки[[#This Row],[Тип сделки]]="Продажа",-Сделки[[#This Row],[Количество]],Сделки[[#This Row],[Количество]])</f>
        <v>350</v>
      </c>
    </row>
    <row r="258" spans="1:4" x14ac:dyDescent="0.35">
      <c r="A258" s="7">
        <v>43209</v>
      </c>
      <c r="B258" t="s">
        <v>3309</v>
      </c>
      <c r="C258">
        <v>150</v>
      </c>
      <c r="D258">
        <f>IF(Сделки[[#This Row],[Тип сделки]]="Продажа",-Сделки[[#This Row],[Количество]],Сделки[[#This Row],[Количество]])</f>
        <v>-150</v>
      </c>
    </row>
    <row r="259" spans="1:4" x14ac:dyDescent="0.35">
      <c r="A259" s="7">
        <v>43210</v>
      </c>
      <c r="B259" t="s">
        <v>3309</v>
      </c>
      <c r="C259">
        <v>90</v>
      </c>
      <c r="D259">
        <f>IF(Сделки[[#This Row],[Тип сделки]]="Продажа",-Сделки[[#This Row],[Количество]],Сделки[[#This Row],[Количество]])</f>
        <v>-90</v>
      </c>
    </row>
    <row r="260" spans="1:4" x14ac:dyDescent="0.35">
      <c r="A260" s="7">
        <v>43228</v>
      </c>
      <c r="B260" t="s">
        <v>3308</v>
      </c>
      <c r="C260">
        <v>410</v>
      </c>
      <c r="D260">
        <f>IF(Сделки[[#This Row],[Тип сделки]]="Продажа",-Сделки[[#This Row],[Количество]],Сделки[[#This Row],[Количество]])</f>
        <v>410</v>
      </c>
    </row>
    <row r="261" spans="1:4" x14ac:dyDescent="0.35">
      <c r="A261" s="7">
        <v>43229</v>
      </c>
      <c r="B261" t="s">
        <v>3308</v>
      </c>
      <c r="C261">
        <v>40</v>
      </c>
      <c r="D261">
        <f>IF(Сделки[[#This Row],[Тип сделки]]="Продажа",-Сделки[[#This Row],[Количество]],Сделки[[#This Row],[Количество]])</f>
        <v>40</v>
      </c>
    </row>
    <row r="262" spans="1:4" x14ac:dyDescent="0.35">
      <c r="A262" s="7">
        <v>43235</v>
      </c>
      <c r="B262" t="s">
        <v>3308</v>
      </c>
      <c r="C262">
        <v>50</v>
      </c>
      <c r="D262">
        <f>IF(Сделки[[#This Row],[Тип сделки]]="Продажа",-Сделки[[#This Row],[Количество]],Сделки[[#This Row],[Количество]])</f>
        <v>50</v>
      </c>
    </row>
    <row r="263" spans="1:4" x14ac:dyDescent="0.35">
      <c r="A263" s="7">
        <v>43236</v>
      </c>
      <c r="B263" t="s">
        <v>3308</v>
      </c>
      <c r="C263">
        <v>350</v>
      </c>
      <c r="D263">
        <f>IF(Сделки[[#This Row],[Тип сделки]]="Продажа",-Сделки[[#This Row],[Количество]],Сделки[[#This Row],[Количество]])</f>
        <v>350</v>
      </c>
    </row>
    <row r="264" spans="1:4" x14ac:dyDescent="0.35">
      <c r="A264" s="7">
        <v>43241</v>
      </c>
      <c r="B264" t="s">
        <v>3308</v>
      </c>
      <c r="C264">
        <v>330</v>
      </c>
      <c r="D264">
        <f>IF(Сделки[[#This Row],[Тип сделки]]="Продажа",-Сделки[[#This Row],[Количество]],Сделки[[#This Row],[Количество]])</f>
        <v>330</v>
      </c>
    </row>
    <row r="265" spans="1:4" x14ac:dyDescent="0.35">
      <c r="A265" s="7">
        <v>43242</v>
      </c>
      <c r="B265" t="s">
        <v>3308</v>
      </c>
      <c r="C265">
        <v>180</v>
      </c>
      <c r="D265">
        <f>IF(Сделки[[#This Row],[Тип сделки]]="Продажа",-Сделки[[#This Row],[Количество]],Сделки[[#This Row],[Количество]])</f>
        <v>180</v>
      </c>
    </row>
    <row r="266" spans="1:4" x14ac:dyDescent="0.35">
      <c r="A266" s="7">
        <v>43242</v>
      </c>
      <c r="B266" t="s">
        <v>3308</v>
      </c>
      <c r="C266">
        <v>0</v>
      </c>
      <c r="D266">
        <f>IF(Сделки[[#This Row],[Тип сделки]]="Продажа",-Сделки[[#This Row],[Количество]],Сделки[[#This Row],[Количество]])</f>
        <v>0</v>
      </c>
    </row>
    <row r="267" spans="1:4" x14ac:dyDescent="0.35">
      <c r="A267" s="7">
        <v>43262</v>
      </c>
      <c r="B267" t="s">
        <v>3308</v>
      </c>
      <c r="C267">
        <v>300</v>
      </c>
      <c r="D267">
        <f>IF(Сделки[[#This Row],[Тип сделки]]="Продажа",-Сделки[[#This Row],[Количество]],Сделки[[#This Row],[Количество]])</f>
        <v>300</v>
      </c>
    </row>
    <row r="268" spans="1:4" x14ac:dyDescent="0.35">
      <c r="A268" s="7">
        <v>43264</v>
      </c>
      <c r="B268" t="s">
        <v>3309</v>
      </c>
      <c r="C268">
        <v>90</v>
      </c>
      <c r="D268">
        <f>IF(Сделки[[#This Row],[Тип сделки]]="Продажа",-Сделки[[#This Row],[Количество]],Сделки[[#This Row],[Количество]])</f>
        <v>-90</v>
      </c>
    </row>
    <row r="269" spans="1:4" x14ac:dyDescent="0.35">
      <c r="A269" s="7">
        <v>43270</v>
      </c>
      <c r="B269" t="s">
        <v>3309</v>
      </c>
      <c r="C269">
        <v>190</v>
      </c>
      <c r="D269">
        <f>IF(Сделки[[#This Row],[Тип сделки]]="Продажа",-Сделки[[#This Row],[Количество]],Сделки[[#This Row],[Количество]])</f>
        <v>-190</v>
      </c>
    </row>
    <row r="270" spans="1:4" x14ac:dyDescent="0.35">
      <c r="A270" s="7">
        <v>43272</v>
      </c>
      <c r="B270" t="s">
        <v>3308</v>
      </c>
      <c r="C270">
        <v>410</v>
      </c>
      <c r="D270">
        <f>IF(Сделки[[#This Row],[Тип сделки]]="Продажа",-Сделки[[#This Row],[Количество]],Сделки[[#This Row],[Количество]])</f>
        <v>410</v>
      </c>
    </row>
    <row r="271" spans="1:4" x14ac:dyDescent="0.35">
      <c r="A271" s="7">
        <v>43273</v>
      </c>
      <c r="B271" t="s">
        <v>3308</v>
      </c>
      <c r="C271">
        <v>40</v>
      </c>
      <c r="D271">
        <f>IF(Сделки[[#This Row],[Тип сделки]]="Продажа",-Сделки[[#This Row],[Количество]],Сделки[[#This Row],[Количество]])</f>
        <v>40</v>
      </c>
    </row>
    <row r="272" spans="1:4" x14ac:dyDescent="0.35">
      <c r="A272" s="7">
        <v>43273</v>
      </c>
      <c r="B272" t="s">
        <v>3308</v>
      </c>
      <c r="C272">
        <v>480</v>
      </c>
      <c r="D272">
        <f>IF(Сделки[[#This Row],[Тип сделки]]="Продажа",-Сделки[[#This Row],[Количество]],Сделки[[#This Row],[Количество]])</f>
        <v>480</v>
      </c>
    </row>
    <row r="273" spans="1:4" x14ac:dyDescent="0.35">
      <c r="A273" s="7">
        <v>43278</v>
      </c>
      <c r="B273" t="s">
        <v>3308</v>
      </c>
      <c r="C273">
        <v>350</v>
      </c>
      <c r="D273">
        <f>IF(Сделки[[#This Row],[Тип сделки]]="Продажа",-Сделки[[#This Row],[Количество]],Сделки[[#This Row],[Количество]])</f>
        <v>350</v>
      </c>
    </row>
    <row r="274" spans="1:4" x14ac:dyDescent="0.35">
      <c r="A274" s="7">
        <v>43286</v>
      </c>
      <c r="B274" t="s">
        <v>3309</v>
      </c>
      <c r="C274">
        <v>350</v>
      </c>
      <c r="D274">
        <f>IF(Сделки[[#This Row],[Тип сделки]]="Продажа",-Сделки[[#This Row],[Количество]],Сделки[[#This Row],[Количество]])</f>
        <v>-350</v>
      </c>
    </row>
    <row r="275" spans="1:4" x14ac:dyDescent="0.35">
      <c r="A275" s="7">
        <v>43290</v>
      </c>
      <c r="B275" t="s">
        <v>3308</v>
      </c>
      <c r="C275">
        <v>70</v>
      </c>
      <c r="D275">
        <f>IF(Сделки[[#This Row],[Тип сделки]]="Продажа",-Сделки[[#This Row],[Количество]],Сделки[[#This Row],[Количество]])</f>
        <v>70</v>
      </c>
    </row>
    <row r="276" spans="1:4" x14ac:dyDescent="0.35">
      <c r="A276" s="7">
        <v>43293</v>
      </c>
      <c r="B276" t="s">
        <v>3308</v>
      </c>
      <c r="C276">
        <v>120</v>
      </c>
      <c r="D276">
        <f>IF(Сделки[[#This Row],[Тип сделки]]="Продажа",-Сделки[[#This Row],[Количество]],Сделки[[#This Row],[Количество]])</f>
        <v>120</v>
      </c>
    </row>
    <row r="277" spans="1:4" x14ac:dyDescent="0.35">
      <c r="A277" s="7">
        <v>43293</v>
      </c>
      <c r="B277" t="s">
        <v>3308</v>
      </c>
      <c r="C277">
        <v>240</v>
      </c>
      <c r="D277">
        <f>IF(Сделки[[#This Row],[Тип сделки]]="Продажа",-Сделки[[#This Row],[Количество]],Сделки[[#This Row],[Количество]])</f>
        <v>240</v>
      </c>
    </row>
    <row r="278" spans="1:4" x14ac:dyDescent="0.35">
      <c r="A278" s="7">
        <v>43297</v>
      </c>
      <c r="B278" t="s">
        <v>3308</v>
      </c>
      <c r="C278">
        <v>220</v>
      </c>
      <c r="D278">
        <f>IF(Сделки[[#This Row],[Тип сделки]]="Продажа",-Сделки[[#This Row],[Количество]],Сделки[[#This Row],[Количество]])</f>
        <v>220</v>
      </c>
    </row>
    <row r="279" spans="1:4" x14ac:dyDescent="0.35">
      <c r="A279" s="7">
        <v>43306</v>
      </c>
      <c r="B279" t="s">
        <v>3308</v>
      </c>
      <c r="C279">
        <v>230</v>
      </c>
      <c r="D279">
        <f>IF(Сделки[[#This Row],[Тип сделки]]="Продажа",-Сделки[[#This Row],[Количество]],Сделки[[#This Row],[Количество]])</f>
        <v>230</v>
      </c>
    </row>
    <row r="280" spans="1:4" x14ac:dyDescent="0.35">
      <c r="A280" s="7">
        <v>43312</v>
      </c>
      <c r="B280" t="s">
        <v>3308</v>
      </c>
      <c r="C280">
        <v>200</v>
      </c>
      <c r="D280">
        <f>IF(Сделки[[#This Row],[Тип сделки]]="Продажа",-Сделки[[#This Row],[Количество]],Сделки[[#This Row],[Количество]])</f>
        <v>200</v>
      </c>
    </row>
    <row r="281" spans="1:4" x14ac:dyDescent="0.35">
      <c r="A281" s="7">
        <v>43318</v>
      </c>
      <c r="B281" t="s">
        <v>3309</v>
      </c>
      <c r="C281">
        <v>480</v>
      </c>
      <c r="D281">
        <f>IF(Сделки[[#This Row],[Тип сделки]]="Продажа",-Сделки[[#This Row],[Количество]],Сделки[[#This Row],[Количество]])</f>
        <v>-480</v>
      </c>
    </row>
    <row r="282" spans="1:4" x14ac:dyDescent="0.35">
      <c r="A282" s="7">
        <v>43319</v>
      </c>
      <c r="B282" t="s">
        <v>3309</v>
      </c>
      <c r="C282">
        <v>380</v>
      </c>
      <c r="D282">
        <f>IF(Сделки[[#This Row],[Тип сделки]]="Продажа",-Сделки[[#This Row],[Количество]],Сделки[[#This Row],[Количество]])</f>
        <v>-380</v>
      </c>
    </row>
    <row r="283" spans="1:4" x14ac:dyDescent="0.35">
      <c r="A283" s="7">
        <v>43319</v>
      </c>
      <c r="B283" t="s">
        <v>3308</v>
      </c>
      <c r="C283">
        <v>20</v>
      </c>
      <c r="D283">
        <f>IF(Сделки[[#This Row],[Тип сделки]]="Продажа",-Сделки[[#This Row],[Количество]],Сделки[[#This Row],[Количество]])</f>
        <v>20</v>
      </c>
    </row>
    <row r="284" spans="1:4" x14ac:dyDescent="0.35">
      <c r="A284" s="7">
        <v>43320</v>
      </c>
      <c r="B284" t="s">
        <v>3309</v>
      </c>
      <c r="C284">
        <v>70</v>
      </c>
      <c r="D284">
        <f>IF(Сделки[[#This Row],[Тип сделки]]="Продажа",-Сделки[[#This Row],[Количество]],Сделки[[#This Row],[Количество]])</f>
        <v>-70</v>
      </c>
    </row>
    <row r="285" spans="1:4" x14ac:dyDescent="0.35">
      <c r="A285" s="7">
        <v>43321</v>
      </c>
      <c r="B285" t="s">
        <v>3309</v>
      </c>
      <c r="C285">
        <v>350</v>
      </c>
      <c r="D285">
        <f>IF(Сделки[[#This Row],[Тип сделки]]="Продажа",-Сделки[[#This Row],[Количество]],Сделки[[#This Row],[Количество]])</f>
        <v>-350</v>
      </c>
    </row>
    <row r="286" spans="1:4" x14ac:dyDescent="0.35">
      <c r="A286" s="7">
        <v>43321</v>
      </c>
      <c r="B286" t="s">
        <v>3309</v>
      </c>
      <c r="C286">
        <v>440</v>
      </c>
      <c r="D286">
        <f>IF(Сделки[[#This Row],[Тип сделки]]="Продажа",-Сделки[[#This Row],[Количество]],Сделки[[#This Row],[Количество]])</f>
        <v>-440</v>
      </c>
    </row>
    <row r="287" spans="1:4" x14ac:dyDescent="0.35">
      <c r="A287" s="7">
        <v>43325</v>
      </c>
      <c r="B287" t="s">
        <v>3308</v>
      </c>
      <c r="C287">
        <v>190</v>
      </c>
      <c r="D287">
        <f>IF(Сделки[[#This Row],[Тип сделки]]="Продажа",-Сделки[[#This Row],[Количество]],Сделки[[#This Row],[Количество]])</f>
        <v>190</v>
      </c>
    </row>
    <row r="288" spans="1:4" x14ac:dyDescent="0.35">
      <c r="A288" s="7">
        <v>43327</v>
      </c>
      <c r="B288" t="s">
        <v>3308</v>
      </c>
      <c r="C288">
        <v>0</v>
      </c>
      <c r="D288">
        <f>IF(Сделки[[#This Row],[Тип сделки]]="Продажа",-Сделки[[#This Row],[Количество]],Сделки[[#This Row],[Количество]])</f>
        <v>0</v>
      </c>
    </row>
    <row r="289" spans="1:4" x14ac:dyDescent="0.35">
      <c r="A289" s="7">
        <v>43327</v>
      </c>
      <c r="B289" t="s">
        <v>3309</v>
      </c>
      <c r="C289">
        <v>270</v>
      </c>
      <c r="D289">
        <f>IF(Сделки[[#This Row],[Тип сделки]]="Продажа",-Сделки[[#This Row],[Количество]],Сделки[[#This Row],[Количество]])</f>
        <v>-270</v>
      </c>
    </row>
    <row r="290" spans="1:4" x14ac:dyDescent="0.35">
      <c r="A290" s="7">
        <v>43328</v>
      </c>
      <c r="B290" t="s">
        <v>3308</v>
      </c>
      <c r="C290">
        <v>30</v>
      </c>
      <c r="D290">
        <f>IF(Сделки[[#This Row],[Тип сделки]]="Продажа",-Сделки[[#This Row],[Количество]],Сделки[[#This Row],[Количество]])</f>
        <v>30</v>
      </c>
    </row>
    <row r="291" spans="1:4" x14ac:dyDescent="0.35">
      <c r="A291" s="7">
        <v>43347</v>
      </c>
      <c r="B291" t="s">
        <v>3309</v>
      </c>
      <c r="C291">
        <v>40</v>
      </c>
      <c r="D291">
        <f>IF(Сделки[[#This Row],[Тип сделки]]="Продажа",-Сделки[[#This Row],[Количество]],Сделки[[#This Row],[Количество]])</f>
        <v>-40</v>
      </c>
    </row>
    <row r="292" spans="1:4" x14ac:dyDescent="0.35">
      <c r="A292" s="7">
        <v>43354</v>
      </c>
      <c r="B292" t="s">
        <v>3308</v>
      </c>
      <c r="C292">
        <v>120</v>
      </c>
      <c r="D292">
        <f>IF(Сделки[[#This Row],[Тип сделки]]="Продажа",-Сделки[[#This Row],[Количество]],Сделки[[#This Row],[Количество]])</f>
        <v>120</v>
      </c>
    </row>
    <row r="293" spans="1:4" x14ac:dyDescent="0.35">
      <c r="A293" s="7">
        <v>43355</v>
      </c>
      <c r="B293" t="s">
        <v>3308</v>
      </c>
      <c r="C293">
        <v>390</v>
      </c>
      <c r="D293">
        <f>IF(Сделки[[#This Row],[Тип сделки]]="Продажа",-Сделки[[#This Row],[Количество]],Сделки[[#This Row],[Количество]])</f>
        <v>390</v>
      </c>
    </row>
    <row r="294" spans="1:4" x14ac:dyDescent="0.35">
      <c r="A294" s="7">
        <v>43356</v>
      </c>
      <c r="B294" t="s">
        <v>3309</v>
      </c>
      <c r="C294">
        <v>90</v>
      </c>
      <c r="D294">
        <f>IF(Сделки[[#This Row],[Тип сделки]]="Продажа",-Сделки[[#This Row],[Количество]],Сделки[[#This Row],[Количество]])</f>
        <v>-90</v>
      </c>
    </row>
    <row r="295" spans="1:4" x14ac:dyDescent="0.35">
      <c r="A295" s="7">
        <v>43362</v>
      </c>
      <c r="B295" t="s">
        <v>3309</v>
      </c>
      <c r="C295">
        <v>340</v>
      </c>
      <c r="D295">
        <f>IF(Сделки[[#This Row],[Тип сделки]]="Продажа",-Сделки[[#This Row],[Количество]],Сделки[[#This Row],[Количество]])</f>
        <v>-340</v>
      </c>
    </row>
    <row r="296" spans="1:4" x14ac:dyDescent="0.35">
      <c r="A296" s="7">
        <v>43364</v>
      </c>
      <c r="B296" t="s">
        <v>3308</v>
      </c>
      <c r="C296">
        <v>290</v>
      </c>
      <c r="D296">
        <f>IF(Сделки[[#This Row],[Тип сделки]]="Продажа",-Сделки[[#This Row],[Количество]],Сделки[[#This Row],[Количество]])</f>
        <v>290</v>
      </c>
    </row>
    <row r="297" spans="1:4" x14ac:dyDescent="0.35">
      <c r="A297" s="7">
        <v>43368</v>
      </c>
      <c r="B297" t="s">
        <v>3308</v>
      </c>
      <c r="C297">
        <v>140</v>
      </c>
      <c r="D297">
        <f>IF(Сделки[[#This Row],[Тип сделки]]="Продажа",-Сделки[[#This Row],[Количество]],Сделки[[#This Row],[Количество]])</f>
        <v>140</v>
      </c>
    </row>
    <row r="298" spans="1:4" x14ac:dyDescent="0.35">
      <c r="A298" s="7">
        <v>43370</v>
      </c>
      <c r="B298" t="s">
        <v>3308</v>
      </c>
      <c r="C298">
        <v>70</v>
      </c>
      <c r="D298">
        <f>IF(Сделки[[#This Row],[Тип сделки]]="Продажа",-Сделки[[#This Row],[Количество]],Сделки[[#This Row],[Количество]])</f>
        <v>70</v>
      </c>
    </row>
    <row r="299" spans="1:4" x14ac:dyDescent="0.35">
      <c r="A299" s="7">
        <v>43389</v>
      </c>
      <c r="B299" t="s">
        <v>3309</v>
      </c>
      <c r="C299">
        <v>240</v>
      </c>
      <c r="D299">
        <f>IF(Сделки[[#This Row],[Тип сделки]]="Продажа",-Сделки[[#This Row],[Количество]],Сделки[[#This Row],[Количество]])</f>
        <v>-240</v>
      </c>
    </row>
    <row r="300" spans="1:4" x14ac:dyDescent="0.35">
      <c r="A300" s="7">
        <v>43390</v>
      </c>
      <c r="B300" t="s">
        <v>3308</v>
      </c>
      <c r="C300">
        <v>440</v>
      </c>
      <c r="D300">
        <f>IF(Сделки[[#This Row],[Тип сделки]]="Продажа",-Сделки[[#This Row],[Количество]],Сделки[[#This Row],[Количество]])</f>
        <v>440</v>
      </c>
    </row>
    <row r="301" spans="1:4" x14ac:dyDescent="0.35">
      <c r="A301" s="7">
        <v>43391</v>
      </c>
      <c r="B301" t="s">
        <v>3309</v>
      </c>
      <c r="C301">
        <v>440</v>
      </c>
      <c r="D301">
        <f>IF(Сделки[[#This Row],[Тип сделки]]="Продажа",-Сделки[[#This Row],[Количество]],Сделки[[#This Row],[Количество]])</f>
        <v>-440</v>
      </c>
    </row>
    <row r="302" spans="1:4" x14ac:dyDescent="0.35">
      <c r="A302" s="7">
        <v>43391</v>
      </c>
      <c r="B302" t="s">
        <v>3308</v>
      </c>
      <c r="C302">
        <v>50</v>
      </c>
      <c r="D302">
        <f>IF(Сделки[[#This Row],[Тип сделки]]="Продажа",-Сделки[[#This Row],[Количество]],Сделки[[#This Row],[Количество]])</f>
        <v>50</v>
      </c>
    </row>
    <row r="303" spans="1:4" x14ac:dyDescent="0.35">
      <c r="A303" s="7">
        <v>43395</v>
      </c>
      <c r="B303" t="s">
        <v>3309</v>
      </c>
      <c r="C303">
        <v>270</v>
      </c>
      <c r="D303">
        <f>IF(Сделки[[#This Row],[Тип сделки]]="Продажа",-Сделки[[#This Row],[Количество]],Сделки[[#This Row],[Количество]])</f>
        <v>-270</v>
      </c>
    </row>
    <row r="304" spans="1:4" x14ac:dyDescent="0.35">
      <c r="A304" s="7">
        <v>43396</v>
      </c>
      <c r="B304" t="s">
        <v>3308</v>
      </c>
      <c r="C304">
        <v>220</v>
      </c>
      <c r="D304">
        <f>IF(Сделки[[#This Row],[Тип сделки]]="Продажа",-Сделки[[#This Row],[Количество]],Сделки[[#This Row],[Количество]])</f>
        <v>220</v>
      </c>
    </row>
    <row r="305" spans="1:4" x14ac:dyDescent="0.35">
      <c r="A305" s="7">
        <v>43403</v>
      </c>
      <c r="B305" t="s">
        <v>3309</v>
      </c>
      <c r="C305">
        <v>320</v>
      </c>
      <c r="D305">
        <f>IF(Сделки[[#This Row],[Тип сделки]]="Продажа",-Сделки[[#This Row],[Количество]],Сделки[[#This Row],[Количество]])</f>
        <v>-320</v>
      </c>
    </row>
    <row r="306" spans="1:4" x14ac:dyDescent="0.35">
      <c r="A306" s="7">
        <v>43411</v>
      </c>
      <c r="B306" t="s">
        <v>3309</v>
      </c>
      <c r="C306">
        <v>310</v>
      </c>
      <c r="D306">
        <f>IF(Сделки[[#This Row],[Тип сделки]]="Продажа",-Сделки[[#This Row],[Количество]],Сделки[[#This Row],[Количество]])</f>
        <v>-310</v>
      </c>
    </row>
    <row r="307" spans="1:4" x14ac:dyDescent="0.35">
      <c r="A307" s="7">
        <v>43413</v>
      </c>
      <c r="B307" t="s">
        <v>3308</v>
      </c>
      <c r="C307">
        <v>140</v>
      </c>
      <c r="D307">
        <f>IF(Сделки[[#This Row],[Тип сделки]]="Продажа",-Сделки[[#This Row],[Количество]],Сделки[[#This Row],[Количество]])</f>
        <v>140</v>
      </c>
    </row>
    <row r="308" spans="1:4" x14ac:dyDescent="0.35">
      <c r="A308" s="7">
        <v>43416</v>
      </c>
      <c r="B308" t="s">
        <v>3308</v>
      </c>
      <c r="C308">
        <v>20</v>
      </c>
      <c r="D308">
        <f>IF(Сделки[[#This Row],[Тип сделки]]="Продажа",-Сделки[[#This Row],[Количество]],Сделки[[#This Row],[Количество]])</f>
        <v>20</v>
      </c>
    </row>
    <row r="309" spans="1:4" x14ac:dyDescent="0.35">
      <c r="A309" s="7">
        <v>43416</v>
      </c>
      <c r="B309" t="s">
        <v>3308</v>
      </c>
      <c r="C309">
        <v>40</v>
      </c>
      <c r="D309">
        <f>IF(Сделки[[#This Row],[Тип сделки]]="Продажа",-Сделки[[#This Row],[Количество]],Сделки[[#This Row],[Количество]])</f>
        <v>40</v>
      </c>
    </row>
    <row r="310" spans="1:4" x14ac:dyDescent="0.35">
      <c r="A310" s="7">
        <v>43420</v>
      </c>
      <c r="B310" t="s">
        <v>3309</v>
      </c>
      <c r="C310">
        <v>70</v>
      </c>
      <c r="D310">
        <f>IF(Сделки[[#This Row],[Тип сделки]]="Продажа",-Сделки[[#This Row],[Количество]],Сделки[[#This Row],[Количество]])</f>
        <v>-70</v>
      </c>
    </row>
    <row r="311" spans="1:4" x14ac:dyDescent="0.35">
      <c r="A311" s="7">
        <v>43425</v>
      </c>
      <c r="B311" t="s">
        <v>3308</v>
      </c>
      <c r="C311">
        <v>300</v>
      </c>
      <c r="D311">
        <f>IF(Сделки[[#This Row],[Тип сделки]]="Продажа",-Сделки[[#This Row],[Количество]],Сделки[[#This Row],[Количество]])</f>
        <v>300</v>
      </c>
    </row>
    <row r="312" spans="1:4" x14ac:dyDescent="0.35">
      <c r="A312" s="7">
        <v>43425</v>
      </c>
      <c r="B312" t="s">
        <v>3309</v>
      </c>
      <c r="C312">
        <v>300</v>
      </c>
      <c r="D312">
        <f>IF(Сделки[[#This Row],[Тип сделки]]="Продажа",-Сделки[[#This Row],[Количество]],Сделки[[#This Row],[Количество]])</f>
        <v>-300</v>
      </c>
    </row>
    <row r="313" spans="1:4" x14ac:dyDescent="0.35">
      <c r="A313" s="7">
        <v>43430</v>
      </c>
      <c r="B313" t="s">
        <v>3308</v>
      </c>
      <c r="C313">
        <v>10</v>
      </c>
      <c r="D313">
        <f>IF(Сделки[[#This Row],[Тип сделки]]="Продажа",-Сделки[[#This Row],[Количество]],Сделки[[#This Row],[Количество]])</f>
        <v>10</v>
      </c>
    </row>
    <row r="314" spans="1:4" x14ac:dyDescent="0.35">
      <c r="A314" s="7">
        <v>43431</v>
      </c>
      <c r="B314" t="s">
        <v>3309</v>
      </c>
      <c r="C314">
        <v>400</v>
      </c>
      <c r="D314">
        <f>IF(Сделки[[#This Row],[Тип сделки]]="Продажа",-Сделки[[#This Row],[Количество]],Сделки[[#This Row],[Количество]])</f>
        <v>-400</v>
      </c>
    </row>
    <row r="315" spans="1:4" x14ac:dyDescent="0.35">
      <c r="A315" s="7">
        <v>43434</v>
      </c>
      <c r="B315" t="s">
        <v>3309</v>
      </c>
      <c r="C315">
        <v>70</v>
      </c>
      <c r="D315">
        <f>IF(Сделки[[#This Row],[Тип сделки]]="Продажа",-Сделки[[#This Row],[Количество]],Сделки[[#This Row],[Количество]])</f>
        <v>-70</v>
      </c>
    </row>
    <row r="316" spans="1:4" x14ac:dyDescent="0.35">
      <c r="A316" s="7">
        <v>43440</v>
      </c>
      <c r="B316" t="s">
        <v>3308</v>
      </c>
      <c r="C316">
        <v>170</v>
      </c>
      <c r="D316">
        <f>IF(Сделки[[#This Row],[Тип сделки]]="Продажа",-Сделки[[#This Row],[Количество]],Сделки[[#This Row],[Количество]])</f>
        <v>170</v>
      </c>
    </row>
    <row r="317" spans="1:4" x14ac:dyDescent="0.35">
      <c r="A317" s="7">
        <v>43445</v>
      </c>
      <c r="B317" t="s">
        <v>3308</v>
      </c>
      <c r="C317">
        <v>420</v>
      </c>
      <c r="D317">
        <f>IF(Сделки[[#This Row],[Тип сделки]]="Продажа",-Сделки[[#This Row],[Количество]],Сделки[[#This Row],[Количество]])</f>
        <v>420</v>
      </c>
    </row>
    <row r="318" spans="1:4" x14ac:dyDescent="0.35">
      <c r="A318" s="7">
        <v>43448</v>
      </c>
      <c r="B318" t="s">
        <v>3308</v>
      </c>
      <c r="C318">
        <v>410</v>
      </c>
      <c r="D318">
        <f>IF(Сделки[[#This Row],[Тип сделки]]="Продажа",-Сделки[[#This Row],[Количество]],Сделки[[#This Row],[Количество]])</f>
        <v>410</v>
      </c>
    </row>
    <row r="319" spans="1:4" x14ac:dyDescent="0.35">
      <c r="A319" s="7">
        <v>43454</v>
      </c>
      <c r="B319" t="s">
        <v>3308</v>
      </c>
      <c r="C319">
        <v>60</v>
      </c>
      <c r="D319">
        <f>IF(Сделки[[#This Row],[Тип сделки]]="Продажа",-Сделки[[#This Row],[Количество]],Сделки[[#This Row],[Количество]])</f>
        <v>60</v>
      </c>
    </row>
    <row r="320" spans="1:4" x14ac:dyDescent="0.35">
      <c r="A320" s="7">
        <v>43454</v>
      </c>
      <c r="B320" t="s">
        <v>3309</v>
      </c>
      <c r="C320">
        <v>140</v>
      </c>
      <c r="D320">
        <f>IF(Сделки[[#This Row],[Тип сделки]]="Продажа",-Сделки[[#This Row],[Количество]],Сделки[[#This Row],[Количество]])</f>
        <v>-140</v>
      </c>
    </row>
    <row r="321" spans="1:4" x14ac:dyDescent="0.35">
      <c r="A321" s="7">
        <v>43455</v>
      </c>
      <c r="B321" t="s">
        <v>3309</v>
      </c>
      <c r="C321">
        <v>210</v>
      </c>
      <c r="D321">
        <f>IF(Сделки[[#This Row],[Тип сделки]]="Продажа",-Сделки[[#This Row],[Количество]],Сделки[[#This Row],[Количество]])</f>
        <v>-210</v>
      </c>
    </row>
    <row r="322" spans="1:4" x14ac:dyDescent="0.35">
      <c r="A322" s="7">
        <v>43460</v>
      </c>
      <c r="B322" t="s">
        <v>3309</v>
      </c>
      <c r="C322">
        <v>390</v>
      </c>
      <c r="D322">
        <f>IF(Сделки[[#This Row],[Тип сделки]]="Продажа",-Сделки[[#This Row],[Количество]],Сделки[[#This Row],[Количество]])</f>
        <v>-390</v>
      </c>
    </row>
    <row r="323" spans="1:4" x14ac:dyDescent="0.35">
      <c r="A323" s="7">
        <v>43461</v>
      </c>
      <c r="B323" t="s">
        <v>3309</v>
      </c>
      <c r="C323">
        <v>60</v>
      </c>
      <c r="D323">
        <f>IF(Сделки[[#This Row],[Тип сделки]]="Продажа",-Сделки[[#This Row],[Количество]],Сделки[[#This Row],[Количество]])</f>
        <v>-60</v>
      </c>
    </row>
    <row r="324" spans="1:4" x14ac:dyDescent="0.35">
      <c r="A324" s="7">
        <v>43467</v>
      </c>
      <c r="B324" t="s">
        <v>3308</v>
      </c>
      <c r="C324">
        <v>140</v>
      </c>
      <c r="D324">
        <f>IF(Сделки[[#This Row],[Тип сделки]]="Продажа",-Сделки[[#This Row],[Количество]],Сделки[[#This Row],[Количество]])</f>
        <v>140</v>
      </c>
    </row>
    <row r="325" spans="1:4" x14ac:dyDescent="0.35">
      <c r="A325" s="7">
        <v>43482</v>
      </c>
      <c r="B325" t="s">
        <v>3309</v>
      </c>
      <c r="C325">
        <v>120</v>
      </c>
      <c r="D325">
        <f>IF(Сделки[[#This Row],[Тип сделки]]="Продажа",-Сделки[[#This Row],[Количество]],Сделки[[#This Row],[Количество]])</f>
        <v>-120</v>
      </c>
    </row>
    <row r="326" spans="1:4" x14ac:dyDescent="0.35">
      <c r="A326" s="7">
        <v>43482</v>
      </c>
      <c r="B326" t="s">
        <v>3309</v>
      </c>
      <c r="C326">
        <v>120</v>
      </c>
      <c r="D326">
        <f>IF(Сделки[[#This Row],[Тип сделки]]="Продажа",-Сделки[[#This Row],[Количество]],Сделки[[#This Row],[Количество]])</f>
        <v>-120</v>
      </c>
    </row>
    <row r="327" spans="1:4" x14ac:dyDescent="0.35">
      <c r="A327" s="7">
        <v>43489</v>
      </c>
      <c r="B327" t="s">
        <v>3308</v>
      </c>
      <c r="C327">
        <v>450</v>
      </c>
      <c r="D327">
        <f>IF(Сделки[[#This Row],[Тип сделки]]="Продажа",-Сделки[[#This Row],[Количество]],Сделки[[#This Row],[Количество]])</f>
        <v>450</v>
      </c>
    </row>
    <row r="328" spans="1:4" x14ac:dyDescent="0.35">
      <c r="A328" s="7">
        <v>43493</v>
      </c>
      <c r="B328" t="s">
        <v>3308</v>
      </c>
      <c r="C328">
        <v>70</v>
      </c>
      <c r="D328">
        <f>IF(Сделки[[#This Row],[Тип сделки]]="Продажа",-Сделки[[#This Row],[Количество]],Сделки[[#This Row],[Количество]])</f>
        <v>70</v>
      </c>
    </row>
    <row r="329" spans="1:4" x14ac:dyDescent="0.35">
      <c r="A329" s="7">
        <v>43495</v>
      </c>
      <c r="B329" t="s">
        <v>3309</v>
      </c>
      <c r="C329">
        <v>270</v>
      </c>
      <c r="D329">
        <f>IF(Сделки[[#This Row],[Тип сделки]]="Продажа",-Сделки[[#This Row],[Количество]],Сделки[[#This Row],[Количество]])</f>
        <v>-270</v>
      </c>
    </row>
    <row r="330" spans="1:4" x14ac:dyDescent="0.35">
      <c r="A330" s="7">
        <v>43497</v>
      </c>
      <c r="B330" t="s">
        <v>3309</v>
      </c>
      <c r="C330">
        <v>60</v>
      </c>
      <c r="D330">
        <f>IF(Сделки[[#This Row],[Тип сделки]]="Продажа",-Сделки[[#This Row],[Количество]],Сделки[[#This Row],[Количество]])</f>
        <v>-60</v>
      </c>
    </row>
    <row r="331" spans="1:4" x14ac:dyDescent="0.35">
      <c r="A331" s="7">
        <v>43509</v>
      </c>
      <c r="B331" t="s">
        <v>3309</v>
      </c>
      <c r="C331">
        <v>360</v>
      </c>
      <c r="D331">
        <f>IF(Сделки[[#This Row],[Тип сделки]]="Продажа",-Сделки[[#This Row],[Количество]],Сделки[[#This Row],[Количество]])</f>
        <v>-360</v>
      </c>
    </row>
    <row r="332" spans="1:4" x14ac:dyDescent="0.35">
      <c r="A332" s="7">
        <v>43510</v>
      </c>
      <c r="B332" t="s">
        <v>3308</v>
      </c>
      <c r="C332">
        <v>410</v>
      </c>
      <c r="D332">
        <f>IF(Сделки[[#This Row],[Тип сделки]]="Продажа",-Сделки[[#This Row],[Количество]],Сделки[[#This Row],[Количество]])</f>
        <v>410</v>
      </c>
    </row>
    <row r="333" spans="1:4" x14ac:dyDescent="0.35">
      <c r="A333" s="7">
        <v>43518</v>
      </c>
      <c r="B333" t="s">
        <v>3309</v>
      </c>
      <c r="C333">
        <v>130</v>
      </c>
      <c r="D333">
        <f>IF(Сделки[[#This Row],[Тип сделки]]="Продажа",-Сделки[[#This Row],[Количество]],Сделки[[#This Row],[Количество]])</f>
        <v>-130</v>
      </c>
    </row>
    <row r="334" spans="1:4" x14ac:dyDescent="0.35">
      <c r="A334" s="7">
        <v>43522</v>
      </c>
      <c r="B334" t="s">
        <v>3308</v>
      </c>
      <c r="C334">
        <v>410</v>
      </c>
      <c r="D334">
        <f>IF(Сделки[[#This Row],[Тип сделки]]="Продажа",-Сделки[[#This Row],[Количество]],Сделки[[#This Row],[Количество]])</f>
        <v>410</v>
      </c>
    </row>
    <row r="335" spans="1:4" x14ac:dyDescent="0.35">
      <c r="A335" s="7">
        <v>43529</v>
      </c>
      <c r="B335" t="s">
        <v>3309</v>
      </c>
      <c r="C335">
        <v>150</v>
      </c>
      <c r="D335">
        <f>IF(Сделки[[#This Row],[Тип сделки]]="Продажа",-Сделки[[#This Row],[Количество]],Сделки[[#This Row],[Количество]])</f>
        <v>-150</v>
      </c>
    </row>
    <row r="336" spans="1:4" x14ac:dyDescent="0.35">
      <c r="A336" s="7">
        <v>43557</v>
      </c>
      <c r="B336" t="s">
        <v>3308</v>
      </c>
      <c r="C336">
        <v>70</v>
      </c>
      <c r="D336">
        <f>IF(Сделки[[#This Row],[Тип сделки]]="Продажа",-Сделки[[#This Row],[Количество]],Сделки[[#This Row],[Количество]])</f>
        <v>70</v>
      </c>
    </row>
    <row r="337" spans="1:4" x14ac:dyDescent="0.35">
      <c r="A337" s="7">
        <v>43566</v>
      </c>
      <c r="B337" t="s">
        <v>3309</v>
      </c>
      <c r="C337">
        <v>310</v>
      </c>
      <c r="D337">
        <f>IF(Сделки[[#This Row],[Тип сделки]]="Продажа",-Сделки[[#This Row],[Количество]],Сделки[[#This Row],[Количество]])</f>
        <v>-310</v>
      </c>
    </row>
    <row r="338" spans="1:4" x14ac:dyDescent="0.35">
      <c r="A338" s="7">
        <v>43570</v>
      </c>
      <c r="B338" t="s">
        <v>3308</v>
      </c>
      <c r="C338">
        <v>100</v>
      </c>
      <c r="D338">
        <f>IF(Сделки[[#This Row],[Тип сделки]]="Продажа",-Сделки[[#This Row],[Количество]],Сделки[[#This Row],[Количество]])</f>
        <v>100</v>
      </c>
    </row>
    <row r="339" spans="1:4" x14ac:dyDescent="0.35">
      <c r="A339" s="7">
        <v>43572</v>
      </c>
      <c r="B339" t="s">
        <v>3309</v>
      </c>
      <c r="C339">
        <v>270</v>
      </c>
      <c r="D339">
        <f>IF(Сделки[[#This Row],[Тип сделки]]="Продажа",-Сделки[[#This Row],[Количество]],Сделки[[#This Row],[Количество]])</f>
        <v>-270</v>
      </c>
    </row>
    <row r="340" spans="1:4" x14ac:dyDescent="0.35">
      <c r="A340" s="7">
        <v>43573</v>
      </c>
      <c r="B340" t="s">
        <v>3308</v>
      </c>
      <c r="C340">
        <v>80</v>
      </c>
      <c r="D340">
        <f>IF(Сделки[[#This Row],[Тип сделки]]="Продажа",-Сделки[[#This Row],[Количество]],Сделки[[#This Row],[Количество]])</f>
        <v>80</v>
      </c>
    </row>
    <row r="341" spans="1:4" x14ac:dyDescent="0.35">
      <c r="A341" s="7">
        <v>43579</v>
      </c>
      <c r="B341" t="s">
        <v>3308</v>
      </c>
      <c r="C341">
        <v>110</v>
      </c>
      <c r="D341">
        <f>IF(Сделки[[#This Row],[Тип сделки]]="Продажа",-Сделки[[#This Row],[Количество]],Сделки[[#This Row],[Количество]])</f>
        <v>110</v>
      </c>
    </row>
    <row r="342" spans="1:4" x14ac:dyDescent="0.35">
      <c r="A342" s="7">
        <v>43584</v>
      </c>
      <c r="B342" t="s">
        <v>3309</v>
      </c>
      <c r="C342">
        <v>430</v>
      </c>
      <c r="D342">
        <f>IF(Сделки[[#This Row],[Тип сделки]]="Продажа",-Сделки[[#This Row],[Количество]],Сделки[[#This Row],[Количество]])</f>
        <v>-430</v>
      </c>
    </row>
    <row r="343" spans="1:4" x14ac:dyDescent="0.35">
      <c r="A343" s="7">
        <v>43586</v>
      </c>
      <c r="B343" t="s">
        <v>3308</v>
      </c>
      <c r="C343">
        <v>170</v>
      </c>
      <c r="D343">
        <f>IF(Сделки[[#This Row],[Тип сделки]]="Продажа",-Сделки[[#This Row],[Количество]],Сделки[[#This Row],[Количество]])</f>
        <v>170</v>
      </c>
    </row>
    <row r="344" spans="1:4" x14ac:dyDescent="0.35">
      <c r="A344" s="7">
        <v>43586</v>
      </c>
      <c r="B344" t="s">
        <v>3308</v>
      </c>
      <c r="C344">
        <v>430</v>
      </c>
      <c r="D344">
        <f>IF(Сделки[[#This Row],[Тип сделки]]="Продажа",-Сделки[[#This Row],[Количество]],Сделки[[#This Row],[Количество]])</f>
        <v>430</v>
      </c>
    </row>
    <row r="345" spans="1:4" x14ac:dyDescent="0.35">
      <c r="A345" s="7">
        <v>43587</v>
      </c>
      <c r="B345" t="s">
        <v>3309</v>
      </c>
      <c r="C345">
        <v>150</v>
      </c>
      <c r="D345">
        <f>IF(Сделки[[#This Row],[Тип сделки]]="Продажа",-Сделки[[#This Row],[Количество]],Сделки[[#This Row],[Количество]])</f>
        <v>-150</v>
      </c>
    </row>
    <row r="346" spans="1:4" x14ac:dyDescent="0.35">
      <c r="A346" s="7">
        <v>43593</v>
      </c>
      <c r="B346" t="s">
        <v>3309</v>
      </c>
      <c r="C346">
        <v>200</v>
      </c>
      <c r="D346">
        <f>IF(Сделки[[#This Row],[Тип сделки]]="Продажа",-Сделки[[#This Row],[Количество]],Сделки[[#This Row],[Количество]])</f>
        <v>-200</v>
      </c>
    </row>
    <row r="347" spans="1:4" x14ac:dyDescent="0.35">
      <c r="A347" s="7">
        <v>43595</v>
      </c>
      <c r="B347" t="s">
        <v>3309</v>
      </c>
      <c r="C347">
        <v>200</v>
      </c>
      <c r="D347">
        <f>IF(Сделки[[#This Row],[Тип сделки]]="Продажа",-Сделки[[#This Row],[Количество]],Сделки[[#This Row],[Количество]])</f>
        <v>-200</v>
      </c>
    </row>
    <row r="348" spans="1:4" x14ac:dyDescent="0.35">
      <c r="A348" s="7">
        <v>43599</v>
      </c>
      <c r="B348" t="s">
        <v>3309</v>
      </c>
      <c r="C348">
        <v>190</v>
      </c>
      <c r="D348">
        <f>IF(Сделки[[#This Row],[Тип сделки]]="Продажа",-Сделки[[#This Row],[Количество]],Сделки[[#This Row],[Количество]])</f>
        <v>-190</v>
      </c>
    </row>
    <row r="349" spans="1:4" x14ac:dyDescent="0.35">
      <c r="A349" s="7">
        <v>43602</v>
      </c>
      <c r="B349" t="s">
        <v>3309</v>
      </c>
      <c r="C349">
        <v>300</v>
      </c>
      <c r="D349">
        <f>IF(Сделки[[#This Row],[Тип сделки]]="Продажа",-Сделки[[#This Row],[Количество]],Сделки[[#This Row],[Количество]])</f>
        <v>-300</v>
      </c>
    </row>
    <row r="350" spans="1:4" x14ac:dyDescent="0.35">
      <c r="A350" s="7">
        <v>43608</v>
      </c>
      <c r="B350" t="s">
        <v>3308</v>
      </c>
      <c r="C350">
        <v>290</v>
      </c>
      <c r="D350">
        <f>IF(Сделки[[#This Row],[Тип сделки]]="Продажа",-Сделки[[#This Row],[Количество]],Сделки[[#This Row],[Количество]])</f>
        <v>290</v>
      </c>
    </row>
    <row r="351" spans="1:4" x14ac:dyDescent="0.35">
      <c r="A351" s="7">
        <v>43623</v>
      </c>
      <c r="B351" t="s">
        <v>3308</v>
      </c>
      <c r="C351">
        <v>10</v>
      </c>
      <c r="D351">
        <f>IF(Сделки[[#This Row],[Тип сделки]]="Продажа",-Сделки[[#This Row],[Количество]],Сделки[[#This Row],[Количество]])</f>
        <v>10</v>
      </c>
    </row>
    <row r="352" spans="1:4" x14ac:dyDescent="0.35">
      <c r="A352" s="7">
        <v>43627</v>
      </c>
      <c r="B352" t="s">
        <v>3308</v>
      </c>
      <c r="C352">
        <v>460</v>
      </c>
      <c r="D352">
        <f>IF(Сделки[[#This Row],[Тип сделки]]="Продажа",-Сделки[[#This Row],[Количество]],Сделки[[#This Row],[Количество]])</f>
        <v>460</v>
      </c>
    </row>
    <row r="353" spans="1:4" x14ac:dyDescent="0.35">
      <c r="A353" s="7">
        <v>43628</v>
      </c>
      <c r="B353" t="s">
        <v>3308</v>
      </c>
      <c r="C353">
        <v>240</v>
      </c>
      <c r="D353">
        <f>IF(Сделки[[#This Row],[Тип сделки]]="Продажа",-Сделки[[#This Row],[Количество]],Сделки[[#This Row],[Количество]])</f>
        <v>240</v>
      </c>
    </row>
    <row r="354" spans="1:4" x14ac:dyDescent="0.35">
      <c r="A354" s="7">
        <v>43628</v>
      </c>
      <c r="B354" t="s">
        <v>3308</v>
      </c>
      <c r="C354">
        <v>180</v>
      </c>
      <c r="D354">
        <f>IF(Сделки[[#This Row],[Тип сделки]]="Продажа",-Сделки[[#This Row],[Количество]],Сделки[[#This Row],[Количество]])</f>
        <v>180</v>
      </c>
    </row>
    <row r="355" spans="1:4" x14ac:dyDescent="0.35">
      <c r="A355" s="7">
        <v>43628</v>
      </c>
      <c r="B355" t="s">
        <v>3309</v>
      </c>
      <c r="C355">
        <v>290</v>
      </c>
      <c r="D355">
        <f>IF(Сделки[[#This Row],[Тип сделки]]="Продажа",-Сделки[[#This Row],[Количество]],Сделки[[#This Row],[Количество]])</f>
        <v>-290</v>
      </c>
    </row>
    <row r="356" spans="1:4" x14ac:dyDescent="0.35">
      <c r="A356" s="7">
        <v>43629</v>
      </c>
      <c r="B356" t="s">
        <v>3308</v>
      </c>
      <c r="C356">
        <v>380</v>
      </c>
      <c r="D356">
        <f>IF(Сделки[[#This Row],[Тип сделки]]="Продажа",-Сделки[[#This Row],[Количество]],Сделки[[#This Row],[Количество]])</f>
        <v>380</v>
      </c>
    </row>
    <row r="357" spans="1:4" x14ac:dyDescent="0.35">
      <c r="A357" s="7">
        <v>43630</v>
      </c>
      <c r="B357" t="s">
        <v>3308</v>
      </c>
      <c r="C357">
        <v>100</v>
      </c>
      <c r="D357">
        <f>IF(Сделки[[#This Row],[Тип сделки]]="Продажа",-Сделки[[#This Row],[Количество]],Сделки[[#This Row],[Количество]])</f>
        <v>100</v>
      </c>
    </row>
    <row r="358" spans="1:4" x14ac:dyDescent="0.35">
      <c r="A358" s="7">
        <v>43637</v>
      </c>
      <c r="B358" t="s">
        <v>3308</v>
      </c>
      <c r="C358">
        <v>220</v>
      </c>
      <c r="D358">
        <f>IF(Сделки[[#This Row],[Тип сделки]]="Продажа",-Сделки[[#This Row],[Количество]],Сделки[[#This Row],[Количество]])</f>
        <v>220</v>
      </c>
    </row>
    <row r="359" spans="1:4" x14ac:dyDescent="0.35">
      <c r="A359" s="7">
        <v>43637</v>
      </c>
      <c r="B359" t="s">
        <v>3308</v>
      </c>
      <c r="C359">
        <v>310</v>
      </c>
      <c r="D359">
        <f>IF(Сделки[[#This Row],[Тип сделки]]="Продажа",-Сделки[[#This Row],[Количество]],Сделки[[#This Row],[Количество]])</f>
        <v>310</v>
      </c>
    </row>
    <row r="360" spans="1:4" x14ac:dyDescent="0.35">
      <c r="A360" s="7">
        <v>43642</v>
      </c>
      <c r="B360" t="s">
        <v>3309</v>
      </c>
      <c r="C360">
        <v>480</v>
      </c>
      <c r="D360">
        <f>IF(Сделки[[#This Row],[Тип сделки]]="Продажа",-Сделки[[#This Row],[Количество]],Сделки[[#This Row],[Количество]])</f>
        <v>-480</v>
      </c>
    </row>
    <row r="361" spans="1:4" x14ac:dyDescent="0.35">
      <c r="A361" s="7">
        <v>43643</v>
      </c>
      <c r="B361" t="s">
        <v>3308</v>
      </c>
      <c r="C361">
        <v>300</v>
      </c>
      <c r="D361">
        <f>IF(Сделки[[#This Row],[Тип сделки]]="Продажа",-Сделки[[#This Row],[Количество]],Сделки[[#This Row],[Количество]])</f>
        <v>300</v>
      </c>
    </row>
    <row r="362" spans="1:4" x14ac:dyDescent="0.35">
      <c r="A362" s="7">
        <v>43661</v>
      </c>
      <c r="B362" t="s">
        <v>3309</v>
      </c>
      <c r="C362">
        <v>20</v>
      </c>
      <c r="D362">
        <f>IF(Сделки[[#This Row],[Тип сделки]]="Продажа",-Сделки[[#This Row],[Количество]],Сделки[[#This Row],[Количество]])</f>
        <v>-20</v>
      </c>
    </row>
    <row r="363" spans="1:4" x14ac:dyDescent="0.35">
      <c r="A363" s="7">
        <v>43662</v>
      </c>
      <c r="B363" t="s">
        <v>3308</v>
      </c>
      <c r="C363">
        <v>190</v>
      </c>
      <c r="D363">
        <f>IF(Сделки[[#This Row],[Тип сделки]]="Продажа",-Сделки[[#This Row],[Количество]],Сделки[[#This Row],[Количество]])</f>
        <v>190</v>
      </c>
    </row>
    <row r="364" spans="1:4" x14ac:dyDescent="0.35">
      <c r="A364" s="7">
        <v>43675</v>
      </c>
      <c r="B364" t="s">
        <v>3309</v>
      </c>
      <c r="C364">
        <v>470</v>
      </c>
      <c r="D364">
        <f>IF(Сделки[[#This Row],[Тип сделки]]="Продажа",-Сделки[[#This Row],[Количество]],Сделки[[#This Row],[Количество]])</f>
        <v>-470</v>
      </c>
    </row>
    <row r="365" spans="1:4" x14ac:dyDescent="0.35">
      <c r="A365" s="7">
        <v>43676</v>
      </c>
      <c r="B365" t="s">
        <v>3309</v>
      </c>
      <c r="C365">
        <v>390</v>
      </c>
      <c r="D365">
        <f>IF(Сделки[[#This Row],[Тип сделки]]="Продажа",-Сделки[[#This Row],[Количество]],Сделки[[#This Row],[Количество]])</f>
        <v>-390</v>
      </c>
    </row>
    <row r="366" spans="1:4" x14ac:dyDescent="0.35">
      <c r="A366" s="7">
        <v>43677</v>
      </c>
      <c r="B366" t="s">
        <v>3309</v>
      </c>
      <c r="C366">
        <v>100</v>
      </c>
      <c r="D366">
        <f>IF(Сделки[[#This Row],[Тип сделки]]="Продажа",-Сделки[[#This Row],[Количество]],Сделки[[#This Row],[Количество]])</f>
        <v>-100</v>
      </c>
    </row>
    <row r="367" spans="1:4" x14ac:dyDescent="0.35">
      <c r="A367" s="7">
        <v>43678</v>
      </c>
      <c r="B367" t="s">
        <v>3308</v>
      </c>
      <c r="C367">
        <v>320</v>
      </c>
      <c r="D367">
        <f>IF(Сделки[[#This Row],[Тип сделки]]="Продажа",-Сделки[[#This Row],[Количество]],Сделки[[#This Row],[Количество]])</f>
        <v>320</v>
      </c>
    </row>
    <row r="368" spans="1:4" x14ac:dyDescent="0.35">
      <c r="A368" s="7">
        <v>43683</v>
      </c>
      <c r="B368" t="s">
        <v>3309</v>
      </c>
      <c r="C368">
        <v>180</v>
      </c>
      <c r="D368">
        <f>IF(Сделки[[#This Row],[Тип сделки]]="Продажа",-Сделки[[#This Row],[Количество]],Сделки[[#This Row],[Количество]])</f>
        <v>-180</v>
      </c>
    </row>
    <row r="369" spans="1:4" x14ac:dyDescent="0.35">
      <c r="A369" s="7">
        <v>43685</v>
      </c>
      <c r="B369" t="s">
        <v>3308</v>
      </c>
      <c r="C369">
        <v>320</v>
      </c>
      <c r="D369">
        <f>IF(Сделки[[#This Row],[Тип сделки]]="Продажа",-Сделки[[#This Row],[Количество]],Сделки[[#This Row],[Количество]])</f>
        <v>320</v>
      </c>
    </row>
    <row r="370" spans="1:4" x14ac:dyDescent="0.35">
      <c r="A370" s="7">
        <v>43691</v>
      </c>
      <c r="B370" t="s">
        <v>3309</v>
      </c>
      <c r="C370">
        <v>470</v>
      </c>
      <c r="D370">
        <f>IF(Сделки[[#This Row],[Тип сделки]]="Продажа",-Сделки[[#This Row],[Количество]],Сделки[[#This Row],[Количество]])</f>
        <v>-470</v>
      </c>
    </row>
    <row r="371" spans="1:4" x14ac:dyDescent="0.35">
      <c r="A371" s="7">
        <v>43693</v>
      </c>
      <c r="B371" t="s">
        <v>3308</v>
      </c>
      <c r="C371">
        <v>480</v>
      </c>
      <c r="D371">
        <f>IF(Сделки[[#This Row],[Тип сделки]]="Продажа",-Сделки[[#This Row],[Количество]],Сделки[[#This Row],[Количество]])</f>
        <v>480</v>
      </c>
    </row>
    <row r="372" spans="1:4" x14ac:dyDescent="0.35">
      <c r="A372" s="7">
        <v>43700</v>
      </c>
      <c r="B372" t="s">
        <v>3308</v>
      </c>
      <c r="C372">
        <v>250</v>
      </c>
      <c r="D372">
        <f>IF(Сделки[[#This Row],[Тип сделки]]="Продажа",-Сделки[[#This Row],[Количество]],Сделки[[#This Row],[Количество]])</f>
        <v>250</v>
      </c>
    </row>
    <row r="373" spans="1:4" x14ac:dyDescent="0.35">
      <c r="A373" s="7">
        <v>43700</v>
      </c>
      <c r="B373" t="s">
        <v>3309</v>
      </c>
      <c r="C373">
        <v>290</v>
      </c>
      <c r="D373">
        <f>IF(Сделки[[#This Row],[Тип сделки]]="Продажа",-Сделки[[#This Row],[Количество]],Сделки[[#This Row],[Количество]])</f>
        <v>-290</v>
      </c>
    </row>
    <row r="374" spans="1:4" x14ac:dyDescent="0.35">
      <c r="A374" s="7">
        <v>43703</v>
      </c>
      <c r="B374" t="s">
        <v>3309</v>
      </c>
      <c r="C374">
        <v>350</v>
      </c>
      <c r="D374">
        <f>IF(Сделки[[#This Row],[Тип сделки]]="Продажа",-Сделки[[#This Row],[Количество]],Сделки[[#This Row],[Количество]])</f>
        <v>-350</v>
      </c>
    </row>
    <row r="375" spans="1:4" x14ac:dyDescent="0.35">
      <c r="A375" s="7">
        <v>43705</v>
      </c>
      <c r="B375" t="s">
        <v>3309</v>
      </c>
      <c r="C375">
        <v>40</v>
      </c>
      <c r="D375">
        <f>IF(Сделки[[#This Row],[Тип сделки]]="Продажа",-Сделки[[#This Row],[Количество]],Сделки[[#This Row],[Количество]])</f>
        <v>-40</v>
      </c>
    </row>
    <row r="376" spans="1:4" x14ac:dyDescent="0.35">
      <c r="A376" s="7">
        <v>43705</v>
      </c>
      <c r="B376" t="s">
        <v>3308</v>
      </c>
      <c r="C376">
        <v>40</v>
      </c>
      <c r="D376">
        <f>IF(Сделки[[#This Row],[Тип сделки]]="Продажа",-Сделки[[#This Row],[Количество]],Сделки[[#This Row],[Количество]])</f>
        <v>40</v>
      </c>
    </row>
    <row r="377" spans="1:4" x14ac:dyDescent="0.35">
      <c r="A377" s="7">
        <v>43707</v>
      </c>
      <c r="B377" t="s">
        <v>3308</v>
      </c>
      <c r="C377">
        <v>490</v>
      </c>
      <c r="D377">
        <f>IF(Сделки[[#This Row],[Тип сделки]]="Продажа",-Сделки[[#This Row],[Количество]],Сделки[[#This Row],[Количество]])</f>
        <v>490</v>
      </c>
    </row>
    <row r="378" spans="1:4" x14ac:dyDescent="0.35">
      <c r="A378" s="7">
        <v>43707</v>
      </c>
      <c r="B378" t="s">
        <v>3309</v>
      </c>
      <c r="C378">
        <v>280</v>
      </c>
      <c r="D378">
        <f>IF(Сделки[[#This Row],[Тип сделки]]="Продажа",-Сделки[[#This Row],[Количество]],Сделки[[#This Row],[Количество]])</f>
        <v>-280</v>
      </c>
    </row>
    <row r="379" spans="1:4" x14ac:dyDescent="0.35">
      <c r="A379" s="7">
        <v>43713</v>
      </c>
      <c r="B379" t="s">
        <v>3308</v>
      </c>
      <c r="C379">
        <v>240</v>
      </c>
      <c r="D379">
        <f>IF(Сделки[[#This Row],[Тип сделки]]="Продажа",-Сделки[[#This Row],[Количество]],Сделки[[#This Row],[Количество]])</f>
        <v>240</v>
      </c>
    </row>
    <row r="380" spans="1:4" x14ac:dyDescent="0.35">
      <c r="A380" s="7">
        <v>43719</v>
      </c>
      <c r="B380" t="s">
        <v>3308</v>
      </c>
      <c r="C380">
        <v>330</v>
      </c>
      <c r="D380">
        <f>IF(Сделки[[#This Row],[Тип сделки]]="Продажа",-Сделки[[#This Row],[Количество]],Сделки[[#This Row],[Количество]])</f>
        <v>330</v>
      </c>
    </row>
    <row r="381" spans="1:4" x14ac:dyDescent="0.35">
      <c r="A381" s="7">
        <v>43721</v>
      </c>
      <c r="B381" t="s">
        <v>3309</v>
      </c>
      <c r="C381">
        <v>160</v>
      </c>
      <c r="D381">
        <f>IF(Сделки[[#This Row],[Тип сделки]]="Продажа",-Сделки[[#This Row],[Количество]],Сделки[[#This Row],[Количество]])</f>
        <v>-160</v>
      </c>
    </row>
    <row r="382" spans="1:4" x14ac:dyDescent="0.35">
      <c r="A382" s="7">
        <v>43725</v>
      </c>
      <c r="B382" t="s">
        <v>3308</v>
      </c>
      <c r="C382">
        <v>230</v>
      </c>
      <c r="D382">
        <f>IF(Сделки[[#This Row],[Тип сделки]]="Продажа",-Сделки[[#This Row],[Количество]],Сделки[[#This Row],[Количество]])</f>
        <v>230</v>
      </c>
    </row>
    <row r="383" spans="1:4" x14ac:dyDescent="0.35">
      <c r="A383" s="7">
        <v>43725</v>
      </c>
      <c r="B383" t="s">
        <v>3308</v>
      </c>
      <c r="C383">
        <v>350</v>
      </c>
      <c r="D383">
        <f>IF(Сделки[[#This Row],[Тип сделки]]="Продажа",-Сделки[[#This Row],[Количество]],Сделки[[#This Row],[Количество]])</f>
        <v>350</v>
      </c>
    </row>
    <row r="384" spans="1:4" x14ac:dyDescent="0.35">
      <c r="A384" s="7">
        <v>43735</v>
      </c>
      <c r="B384" t="s">
        <v>3309</v>
      </c>
      <c r="C384">
        <v>170</v>
      </c>
      <c r="D384">
        <f>IF(Сделки[[#This Row],[Тип сделки]]="Продажа",-Сделки[[#This Row],[Количество]],Сделки[[#This Row],[Количество]])</f>
        <v>-170</v>
      </c>
    </row>
    <row r="385" spans="1:4" x14ac:dyDescent="0.35">
      <c r="A385" s="7">
        <v>43735</v>
      </c>
      <c r="B385" t="s">
        <v>3308</v>
      </c>
      <c r="C385">
        <v>430</v>
      </c>
      <c r="D385">
        <f>IF(Сделки[[#This Row],[Тип сделки]]="Продажа",-Сделки[[#This Row],[Количество]],Сделки[[#This Row],[Количество]])</f>
        <v>430</v>
      </c>
    </row>
    <row r="386" spans="1:4" x14ac:dyDescent="0.35">
      <c r="A386" s="7">
        <v>43741</v>
      </c>
      <c r="B386" t="s">
        <v>3309</v>
      </c>
      <c r="C386">
        <v>90</v>
      </c>
      <c r="D386">
        <f>IF(Сделки[[#This Row],[Тип сделки]]="Продажа",-Сделки[[#This Row],[Количество]],Сделки[[#This Row],[Количество]])</f>
        <v>-90</v>
      </c>
    </row>
    <row r="387" spans="1:4" x14ac:dyDescent="0.35">
      <c r="A387" s="7">
        <v>43748</v>
      </c>
      <c r="B387" t="s">
        <v>3308</v>
      </c>
      <c r="C387">
        <v>70</v>
      </c>
      <c r="D387">
        <f>IF(Сделки[[#This Row],[Тип сделки]]="Продажа",-Сделки[[#This Row],[Количество]],Сделки[[#This Row],[Количество]])</f>
        <v>70</v>
      </c>
    </row>
    <row r="388" spans="1:4" x14ac:dyDescent="0.35">
      <c r="A388" s="7">
        <v>43752</v>
      </c>
      <c r="B388" t="s">
        <v>3309</v>
      </c>
      <c r="C388">
        <v>20</v>
      </c>
      <c r="D388">
        <f>IF(Сделки[[#This Row],[Тип сделки]]="Продажа",-Сделки[[#This Row],[Количество]],Сделки[[#This Row],[Количество]])</f>
        <v>-20</v>
      </c>
    </row>
    <row r="389" spans="1:4" x14ac:dyDescent="0.35">
      <c r="A389" s="7">
        <v>43761</v>
      </c>
      <c r="B389" t="s">
        <v>3308</v>
      </c>
      <c r="C389">
        <v>120</v>
      </c>
      <c r="D389">
        <f>IF(Сделки[[#This Row],[Тип сделки]]="Продажа",-Сделки[[#This Row],[Количество]],Сделки[[#This Row],[Количество]])</f>
        <v>120</v>
      </c>
    </row>
    <row r="390" spans="1:4" x14ac:dyDescent="0.35">
      <c r="A390" s="7">
        <v>43762</v>
      </c>
      <c r="B390" t="s">
        <v>3309</v>
      </c>
      <c r="C390">
        <v>430</v>
      </c>
      <c r="D390">
        <f>IF(Сделки[[#This Row],[Тип сделки]]="Продажа",-Сделки[[#This Row],[Количество]],Сделки[[#This Row],[Количество]])</f>
        <v>-430</v>
      </c>
    </row>
    <row r="391" spans="1:4" x14ac:dyDescent="0.35">
      <c r="A391" s="7">
        <v>43763</v>
      </c>
      <c r="B391" t="s">
        <v>3308</v>
      </c>
      <c r="C391">
        <v>40</v>
      </c>
      <c r="D391">
        <f>IF(Сделки[[#This Row],[Тип сделки]]="Продажа",-Сделки[[#This Row],[Количество]],Сделки[[#This Row],[Количество]])</f>
        <v>40</v>
      </c>
    </row>
    <row r="392" spans="1:4" x14ac:dyDescent="0.35">
      <c r="A392" s="7">
        <v>43766</v>
      </c>
      <c r="B392" t="s">
        <v>3309</v>
      </c>
      <c r="C392">
        <v>370</v>
      </c>
      <c r="D392">
        <f>IF(Сделки[[#This Row],[Тип сделки]]="Продажа",-Сделки[[#This Row],[Количество]],Сделки[[#This Row],[Количество]])</f>
        <v>-370</v>
      </c>
    </row>
    <row r="393" spans="1:4" x14ac:dyDescent="0.35">
      <c r="A393" s="7">
        <v>43777</v>
      </c>
      <c r="B393" t="s">
        <v>3308</v>
      </c>
      <c r="C393">
        <v>360</v>
      </c>
      <c r="D393">
        <f>IF(Сделки[[#This Row],[Тип сделки]]="Продажа",-Сделки[[#This Row],[Количество]],Сделки[[#This Row],[Количество]])</f>
        <v>360</v>
      </c>
    </row>
    <row r="394" spans="1:4" x14ac:dyDescent="0.35">
      <c r="A394" s="7">
        <v>43782</v>
      </c>
      <c r="B394" t="s">
        <v>3308</v>
      </c>
      <c r="C394">
        <v>140</v>
      </c>
      <c r="D394">
        <f>IF(Сделки[[#This Row],[Тип сделки]]="Продажа",-Сделки[[#This Row],[Количество]],Сделки[[#This Row],[Количество]])</f>
        <v>140</v>
      </c>
    </row>
    <row r="395" spans="1:4" x14ac:dyDescent="0.35">
      <c r="A395" s="7">
        <v>43790</v>
      </c>
      <c r="B395" t="s">
        <v>3308</v>
      </c>
      <c r="C395">
        <v>60</v>
      </c>
      <c r="D395">
        <f>IF(Сделки[[#This Row],[Тип сделки]]="Продажа",-Сделки[[#This Row],[Количество]],Сделки[[#This Row],[Количество]])</f>
        <v>60</v>
      </c>
    </row>
    <row r="396" spans="1:4" x14ac:dyDescent="0.35">
      <c r="A396" s="7">
        <v>43790</v>
      </c>
      <c r="B396" t="s">
        <v>3309</v>
      </c>
      <c r="C396">
        <v>420</v>
      </c>
      <c r="D396">
        <f>IF(Сделки[[#This Row],[Тип сделки]]="Продажа",-Сделки[[#This Row],[Количество]],Сделки[[#This Row],[Количество]])</f>
        <v>-420</v>
      </c>
    </row>
    <row r="397" spans="1:4" x14ac:dyDescent="0.35">
      <c r="A397" s="7">
        <v>43802</v>
      </c>
      <c r="B397" t="s">
        <v>3308</v>
      </c>
      <c r="C397">
        <v>40</v>
      </c>
      <c r="D397">
        <f>IF(Сделки[[#This Row],[Тип сделки]]="Продажа",-Сделки[[#This Row],[Количество]],Сделки[[#This Row],[Количество]])</f>
        <v>40</v>
      </c>
    </row>
    <row r="398" spans="1:4" x14ac:dyDescent="0.35">
      <c r="A398" s="7">
        <v>43804</v>
      </c>
      <c r="B398" t="s">
        <v>3309</v>
      </c>
      <c r="C398">
        <v>110</v>
      </c>
      <c r="D398">
        <f>IF(Сделки[[#This Row],[Тип сделки]]="Продажа",-Сделки[[#This Row],[Количество]],Сделки[[#This Row],[Количество]])</f>
        <v>-110</v>
      </c>
    </row>
    <row r="399" spans="1:4" x14ac:dyDescent="0.35">
      <c r="A399" s="7">
        <v>43809</v>
      </c>
      <c r="B399" t="s">
        <v>3309</v>
      </c>
      <c r="C399">
        <v>390</v>
      </c>
      <c r="D399">
        <f>IF(Сделки[[#This Row],[Тип сделки]]="Продажа",-Сделки[[#This Row],[Количество]],Сделки[[#This Row],[Количество]])</f>
        <v>-390</v>
      </c>
    </row>
    <row r="400" spans="1:4" x14ac:dyDescent="0.35">
      <c r="A400" s="7">
        <v>43810</v>
      </c>
      <c r="B400" t="s">
        <v>3309</v>
      </c>
      <c r="C400">
        <v>270</v>
      </c>
      <c r="D400">
        <f>IF(Сделки[[#This Row],[Тип сделки]]="Продажа",-Сделки[[#This Row],[Количество]],Сделки[[#This Row],[Количество]])</f>
        <v>-270</v>
      </c>
    </row>
    <row r="401" spans="1:4" x14ac:dyDescent="0.35">
      <c r="A401" s="7">
        <v>43815</v>
      </c>
      <c r="B401" t="s">
        <v>3309</v>
      </c>
      <c r="C401">
        <v>430</v>
      </c>
      <c r="D401">
        <f>IF(Сделки[[#This Row],[Тип сделки]]="Продажа",-Сделки[[#This Row],[Количество]],Сделки[[#This Row],[Количество]])</f>
        <v>-430</v>
      </c>
    </row>
    <row r="402" spans="1:4" x14ac:dyDescent="0.35">
      <c r="A402" s="7">
        <v>43817</v>
      </c>
      <c r="B402" t="s">
        <v>3308</v>
      </c>
      <c r="C402">
        <v>0</v>
      </c>
      <c r="D402">
        <f>IF(Сделки[[#This Row],[Тип сделки]]="Продажа",-Сделки[[#This Row],[Количество]],Сделки[[#This Row],[Количество]])</f>
        <v>0</v>
      </c>
    </row>
    <row r="403" spans="1:4" x14ac:dyDescent="0.35">
      <c r="A403" s="7">
        <v>43830</v>
      </c>
      <c r="B403" t="s">
        <v>3308</v>
      </c>
      <c r="C403">
        <v>330</v>
      </c>
      <c r="D403">
        <f>IF(Сделки[[#This Row],[Тип сделки]]="Продажа",-Сделки[[#This Row],[Количество]],Сделки[[#This Row],[Количество]])</f>
        <v>330</v>
      </c>
    </row>
    <row r="404" spans="1:4" x14ac:dyDescent="0.35">
      <c r="A404" s="7">
        <v>43833</v>
      </c>
      <c r="B404" t="s">
        <v>3309</v>
      </c>
      <c r="C404">
        <v>370</v>
      </c>
      <c r="D404">
        <f>IF(Сделки[[#This Row],[Тип сделки]]="Продажа",-Сделки[[#This Row],[Количество]],Сделки[[#This Row],[Количество]])</f>
        <v>-370</v>
      </c>
    </row>
    <row r="405" spans="1:4" x14ac:dyDescent="0.35">
      <c r="A405" s="7">
        <v>43838</v>
      </c>
      <c r="B405" t="s">
        <v>3308</v>
      </c>
      <c r="C405">
        <v>50</v>
      </c>
      <c r="D405">
        <f>IF(Сделки[[#This Row],[Тип сделки]]="Продажа",-Сделки[[#This Row],[Количество]],Сделки[[#This Row],[Количество]])</f>
        <v>50</v>
      </c>
    </row>
    <row r="406" spans="1:4" x14ac:dyDescent="0.35">
      <c r="A406" s="7">
        <v>43839</v>
      </c>
      <c r="B406" t="s">
        <v>3309</v>
      </c>
      <c r="C406">
        <v>310</v>
      </c>
      <c r="D406">
        <f>IF(Сделки[[#This Row],[Тип сделки]]="Продажа",-Сделки[[#This Row],[Количество]],Сделки[[#This Row],[Количество]])</f>
        <v>-310</v>
      </c>
    </row>
    <row r="407" spans="1:4" x14ac:dyDescent="0.35">
      <c r="A407" s="7">
        <v>43845</v>
      </c>
      <c r="B407" t="s">
        <v>3308</v>
      </c>
      <c r="C407">
        <v>210</v>
      </c>
      <c r="D407">
        <f>IF(Сделки[[#This Row],[Тип сделки]]="Продажа",-Сделки[[#This Row],[Количество]],Сделки[[#This Row],[Количество]])</f>
        <v>210</v>
      </c>
    </row>
    <row r="408" spans="1:4" x14ac:dyDescent="0.35">
      <c r="A408" s="7">
        <v>43845</v>
      </c>
      <c r="B408" t="s">
        <v>3309</v>
      </c>
      <c r="C408">
        <v>70</v>
      </c>
      <c r="D408">
        <f>IF(Сделки[[#This Row],[Тип сделки]]="Продажа",-Сделки[[#This Row],[Количество]],Сделки[[#This Row],[Количество]])</f>
        <v>-70</v>
      </c>
    </row>
    <row r="409" spans="1:4" x14ac:dyDescent="0.35">
      <c r="A409" s="7">
        <v>43846</v>
      </c>
      <c r="B409" t="s">
        <v>3309</v>
      </c>
      <c r="C409">
        <v>410</v>
      </c>
      <c r="D409">
        <f>IF(Сделки[[#This Row],[Тип сделки]]="Продажа",-Сделки[[#This Row],[Количество]],Сделки[[#This Row],[Количество]])</f>
        <v>-410</v>
      </c>
    </row>
    <row r="410" spans="1:4" x14ac:dyDescent="0.35">
      <c r="A410" s="7">
        <v>43847</v>
      </c>
      <c r="B410" t="s">
        <v>3309</v>
      </c>
      <c r="C410">
        <v>360</v>
      </c>
      <c r="D410">
        <f>IF(Сделки[[#This Row],[Тип сделки]]="Продажа",-Сделки[[#This Row],[Количество]],Сделки[[#This Row],[Количество]])</f>
        <v>-360</v>
      </c>
    </row>
    <row r="411" spans="1:4" x14ac:dyDescent="0.35">
      <c r="A411" s="7">
        <v>43851</v>
      </c>
      <c r="B411" t="s">
        <v>3309</v>
      </c>
      <c r="C411">
        <v>420</v>
      </c>
      <c r="D411">
        <f>IF(Сделки[[#This Row],[Тип сделки]]="Продажа",-Сделки[[#This Row],[Количество]],Сделки[[#This Row],[Количество]])</f>
        <v>-420</v>
      </c>
    </row>
    <row r="412" spans="1:4" x14ac:dyDescent="0.35">
      <c r="A412" s="7">
        <v>43857</v>
      </c>
      <c r="B412" t="s">
        <v>3308</v>
      </c>
      <c r="C412">
        <v>200</v>
      </c>
      <c r="D412">
        <f>IF(Сделки[[#This Row],[Тип сделки]]="Продажа",-Сделки[[#This Row],[Количество]],Сделки[[#This Row],[Количество]])</f>
        <v>200</v>
      </c>
    </row>
    <row r="413" spans="1:4" x14ac:dyDescent="0.35">
      <c r="A413" s="7">
        <v>43860</v>
      </c>
      <c r="B413" t="s">
        <v>3308</v>
      </c>
      <c r="C413">
        <v>250</v>
      </c>
      <c r="D413">
        <f>IF(Сделки[[#This Row],[Тип сделки]]="Продажа",-Сделки[[#This Row],[Количество]],Сделки[[#This Row],[Количество]])</f>
        <v>250</v>
      </c>
    </row>
    <row r="414" spans="1:4" x14ac:dyDescent="0.35">
      <c r="A414" s="7">
        <v>43868</v>
      </c>
      <c r="B414" t="s">
        <v>3309</v>
      </c>
      <c r="C414">
        <v>110</v>
      </c>
      <c r="D414">
        <f>IF(Сделки[[#This Row],[Тип сделки]]="Продажа",-Сделки[[#This Row],[Количество]],Сделки[[#This Row],[Количество]])</f>
        <v>-110</v>
      </c>
    </row>
    <row r="415" spans="1:4" x14ac:dyDescent="0.35">
      <c r="A415" s="7">
        <v>43885</v>
      </c>
      <c r="B415" t="s">
        <v>3308</v>
      </c>
      <c r="C415">
        <v>170</v>
      </c>
      <c r="D415">
        <f>IF(Сделки[[#This Row],[Тип сделки]]="Продажа",-Сделки[[#This Row],[Количество]],Сделки[[#This Row],[Количество]])</f>
        <v>170</v>
      </c>
    </row>
    <row r="416" spans="1:4" x14ac:dyDescent="0.35">
      <c r="A416" s="7">
        <v>43887</v>
      </c>
      <c r="B416" t="s">
        <v>3309</v>
      </c>
      <c r="C416">
        <v>140</v>
      </c>
      <c r="D416">
        <f>IF(Сделки[[#This Row],[Тип сделки]]="Продажа",-Сделки[[#This Row],[Количество]],Сделки[[#This Row],[Количество]])</f>
        <v>-140</v>
      </c>
    </row>
    <row r="417" spans="1:4" x14ac:dyDescent="0.35">
      <c r="A417" s="7">
        <v>43888</v>
      </c>
      <c r="B417" t="s">
        <v>3309</v>
      </c>
      <c r="C417">
        <v>390</v>
      </c>
      <c r="D417">
        <f>IF(Сделки[[#This Row],[Тип сделки]]="Продажа",-Сделки[[#This Row],[Количество]],Сделки[[#This Row],[Количество]])</f>
        <v>-390</v>
      </c>
    </row>
    <row r="418" spans="1:4" x14ac:dyDescent="0.35">
      <c r="A418" s="7">
        <v>43889</v>
      </c>
      <c r="B418" t="s">
        <v>3309</v>
      </c>
      <c r="C418">
        <v>410</v>
      </c>
      <c r="D418">
        <f>IF(Сделки[[#This Row],[Тип сделки]]="Продажа",-Сделки[[#This Row],[Количество]],Сделки[[#This Row],[Количество]])</f>
        <v>-410</v>
      </c>
    </row>
    <row r="419" spans="1:4" x14ac:dyDescent="0.35">
      <c r="A419" s="7">
        <v>43906</v>
      </c>
      <c r="B419" t="s">
        <v>3309</v>
      </c>
      <c r="C419">
        <v>240</v>
      </c>
      <c r="D419">
        <f>IF(Сделки[[#This Row],[Тип сделки]]="Продажа",-Сделки[[#This Row],[Количество]],Сделки[[#This Row],[Количество]])</f>
        <v>-240</v>
      </c>
    </row>
    <row r="420" spans="1:4" x14ac:dyDescent="0.35">
      <c r="A420" s="7">
        <v>43907</v>
      </c>
      <c r="B420" t="s">
        <v>3308</v>
      </c>
      <c r="C420">
        <v>470</v>
      </c>
      <c r="D420">
        <f>IF(Сделки[[#This Row],[Тип сделки]]="Продажа",-Сделки[[#This Row],[Количество]],Сделки[[#This Row],[Количество]])</f>
        <v>470</v>
      </c>
    </row>
    <row r="421" spans="1:4" x14ac:dyDescent="0.35">
      <c r="A421" s="7">
        <v>43915</v>
      </c>
      <c r="B421" t="s">
        <v>3308</v>
      </c>
      <c r="C421">
        <v>110</v>
      </c>
      <c r="D421">
        <f>IF(Сделки[[#This Row],[Тип сделки]]="Продажа",-Сделки[[#This Row],[Количество]],Сделки[[#This Row],[Количество]])</f>
        <v>110</v>
      </c>
    </row>
    <row r="422" spans="1:4" x14ac:dyDescent="0.35">
      <c r="A422" s="7">
        <v>43916</v>
      </c>
      <c r="B422" t="s">
        <v>3308</v>
      </c>
      <c r="C422">
        <v>340</v>
      </c>
      <c r="D422">
        <f>IF(Сделки[[#This Row],[Тип сделки]]="Продажа",-Сделки[[#This Row],[Количество]],Сделки[[#This Row],[Количество]])</f>
        <v>340</v>
      </c>
    </row>
    <row r="423" spans="1:4" x14ac:dyDescent="0.35">
      <c r="A423" s="7">
        <v>43920</v>
      </c>
      <c r="B423" t="s">
        <v>3308</v>
      </c>
      <c r="C423">
        <v>70</v>
      </c>
      <c r="D423">
        <f>IF(Сделки[[#This Row],[Тип сделки]]="Продажа",-Сделки[[#This Row],[Количество]],Сделки[[#This Row],[Количество]])</f>
        <v>70</v>
      </c>
    </row>
    <row r="424" spans="1:4" x14ac:dyDescent="0.35">
      <c r="A424" s="7">
        <v>43923</v>
      </c>
      <c r="B424" t="s">
        <v>3309</v>
      </c>
      <c r="C424">
        <v>170</v>
      </c>
      <c r="D424">
        <f>IF(Сделки[[#This Row],[Тип сделки]]="Продажа",-Сделки[[#This Row],[Количество]],Сделки[[#This Row],[Количество]])</f>
        <v>-170</v>
      </c>
    </row>
    <row r="425" spans="1:4" x14ac:dyDescent="0.35">
      <c r="A425" s="7">
        <v>43924</v>
      </c>
      <c r="B425" t="s">
        <v>3308</v>
      </c>
      <c r="C425">
        <v>400</v>
      </c>
      <c r="D425">
        <f>IF(Сделки[[#This Row],[Тип сделки]]="Продажа",-Сделки[[#This Row],[Количество]],Сделки[[#This Row],[Количество]])</f>
        <v>400</v>
      </c>
    </row>
    <row r="426" spans="1:4" x14ac:dyDescent="0.35">
      <c r="A426" s="7">
        <v>43924</v>
      </c>
      <c r="B426" t="s">
        <v>3309</v>
      </c>
      <c r="C426">
        <v>140</v>
      </c>
      <c r="D426">
        <f>IF(Сделки[[#This Row],[Тип сделки]]="Продажа",-Сделки[[#This Row],[Количество]],Сделки[[#This Row],[Количество]])</f>
        <v>-140</v>
      </c>
    </row>
    <row r="427" spans="1:4" x14ac:dyDescent="0.35">
      <c r="A427" s="7">
        <v>43929</v>
      </c>
      <c r="B427" t="s">
        <v>3309</v>
      </c>
      <c r="C427">
        <v>130</v>
      </c>
      <c r="D427">
        <f>IF(Сделки[[#This Row],[Тип сделки]]="Продажа",-Сделки[[#This Row],[Количество]],Сделки[[#This Row],[Количество]])</f>
        <v>-130</v>
      </c>
    </row>
    <row r="428" spans="1:4" x14ac:dyDescent="0.35">
      <c r="A428" s="7">
        <v>43929</v>
      </c>
      <c r="B428" t="s">
        <v>3308</v>
      </c>
      <c r="C428">
        <v>170</v>
      </c>
      <c r="D428">
        <f>IF(Сделки[[#This Row],[Тип сделки]]="Продажа",-Сделки[[#This Row],[Количество]],Сделки[[#This Row],[Количество]])</f>
        <v>170</v>
      </c>
    </row>
    <row r="429" spans="1:4" x14ac:dyDescent="0.35">
      <c r="A429" s="7">
        <v>43929</v>
      </c>
      <c r="B429" t="s">
        <v>3309</v>
      </c>
      <c r="C429">
        <v>30</v>
      </c>
      <c r="D429">
        <f>IF(Сделки[[#This Row],[Тип сделки]]="Продажа",-Сделки[[#This Row],[Количество]],Сделки[[#This Row],[Количество]])</f>
        <v>-30</v>
      </c>
    </row>
    <row r="430" spans="1:4" x14ac:dyDescent="0.35">
      <c r="A430" s="7">
        <v>43934</v>
      </c>
      <c r="B430" t="s">
        <v>3309</v>
      </c>
      <c r="C430">
        <v>160</v>
      </c>
      <c r="D430">
        <f>IF(Сделки[[#This Row],[Тип сделки]]="Продажа",-Сделки[[#This Row],[Количество]],Сделки[[#This Row],[Количество]])</f>
        <v>-160</v>
      </c>
    </row>
    <row r="431" spans="1:4" x14ac:dyDescent="0.35">
      <c r="A431" s="7">
        <v>43935</v>
      </c>
      <c r="B431" t="s">
        <v>3308</v>
      </c>
      <c r="C431">
        <v>40</v>
      </c>
      <c r="D431">
        <f>IF(Сделки[[#This Row],[Тип сделки]]="Продажа",-Сделки[[#This Row],[Количество]],Сделки[[#This Row],[Количество]])</f>
        <v>40</v>
      </c>
    </row>
    <row r="432" spans="1:4" x14ac:dyDescent="0.35">
      <c r="A432" s="7">
        <v>43944</v>
      </c>
      <c r="B432" t="s">
        <v>3308</v>
      </c>
      <c r="C432">
        <v>470</v>
      </c>
      <c r="D432">
        <f>IF(Сделки[[#This Row],[Тип сделки]]="Продажа",-Сделки[[#This Row],[Количество]],Сделки[[#This Row],[Количество]])</f>
        <v>470</v>
      </c>
    </row>
    <row r="433" spans="1:4" x14ac:dyDescent="0.35">
      <c r="A433" s="7">
        <v>43950</v>
      </c>
      <c r="B433" t="s">
        <v>3308</v>
      </c>
      <c r="C433">
        <v>490</v>
      </c>
      <c r="D433">
        <f>IF(Сделки[[#This Row],[Тип сделки]]="Продажа",-Сделки[[#This Row],[Количество]],Сделки[[#This Row],[Количество]])</f>
        <v>490</v>
      </c>
    </row>
    <row r="434" spans="1:4" x14ac:dyDescent="0.35">
      <c r="A434" s="7">
        <v>43952</v>
      </c>
      <c r="B434" t="s">
        <v>3308</v>
      </c>
      <c r="C434">
        <v>230</v>
      </c>
      <c r="D434">
        <f>IF(Сделки[[#This Row],[Тип сделки]]="Продажа",-Сделки[[#This Row],[Количество]],Сделки[[#This Row],[Количество]])</f>
        <v>230</v>
      </c>
    </row>
    <row r="435" spans="1:4" x14ac:dyDescent="0.35">
      <c r="A435" s="7">
        <v>43958</v>
      </c>
      <c r="B435" t="s">
        <v>3309</v>
      </c>
      <c r="C435">
        <v>40</v>
      </c>
      <c r="D435">
        <f>IF(Сделки[[#This Row],[Тип сделки]]="Продажа",-Сделки[[#This Row],[Количество]],Сделки[[#This Row],[Количество]])</f>
        <v>-40</v>
      </c>
    </row>
    <row r="436" spans="1:4" x14ac:dyDescent="0.35">
      <c r="A436" s="7">
        <v>43959</v>
      </c>
      <c r="B436" t="s">
        <v>3309</v>
      </c>
      <c r="C436">
        <v>120</v>
      </c>
      <c r="D436">
        <f>IF(Сделки[[#This Row],[Тип сделки]]="Продажа",-Сделки[[#This Row],[Количество]],Сделки[[#This Row],[Количество]])</f>
        <v>-120</v>
      </c>
    </row>
    <row r="437" spans="1:4" x14ac:dyDescent="0.35">
      <c r="A437" s="7">
        <v>43965</v>
      </c>
      <c r="B437" t="s">
        <v>3309</v>
      </c>
      <c r="C437">
        <v>150</v>
      </c>
      <c r="D437">
        <f>IF(Сделки[[#This Row],[Тип сделки]]="Продажа",-Сделки[[#This Row],[Количество]],Сделки[[#This Row],[Количество]])</f>
        <v>-150</v>
      </c>
    </row>
    <row r="438" spans="1:4" x14ac:dyDescent="0.35">
      <c r="A438" s="7">
        <v>43965</v>
      </c>
      <c r="B438" t="s">
        <v>3308</v>
      </c>
      <c r="C438">
        <v>500</v>
      </c>
      <c r="D438">
        <f>IF(Сделки[[#This Row],[Тип сделки]]="Продажа",-Сделки[[#This Row],[Количество]],Сделки[[#This Row],[Количество]])</f>
        <v>500</v>
      </c>
    </row>
    <row r="439" spans="1:4" x14ac:dyDescent="0.35">
      <c r="A439" s="7">
        <v>43965</v>
      </c>
      <c r="B439" t="s">
        <v>3308</v>
      </c>
      <c r="C439">
        <v>270</v>
      </c>
      <c r="D439">
        <f>IF(Сделки[[#This Row],[Тип сделки]]="Продажа",-Сделки[[#This Row],[Количество]],Сделки[[#This Row],[Количество]])</f>
        <v>270</v>
      </c>
    </row>
    <row r="440" spans="1:4" x14ac:dyDescent="0.35">
      <c r="A440" s="7">
        <v>43966</v>
      </c>
      <c r="B440" t="s">
        <v>3308</v>
      </c>
      <c r="C440">
        <v>230</v>
      </c>
      <c r="D440">
        <f>IF(Сделки[[#This Row],[Тип сделки]]="Продажа",-Сделки[[#This Row],[Количество]],Сделки[[#This Row],[Количество]])</f>
        <v>230</v>
      </c>
    </row>
    <row r="441" spans="1:4" x14ac:dyDescent="0.35">
      <c r="A441" s="7">
        <v>43972</v>
      </c>
      <c r="B441" t="s">
        <v>3309</v>
      </c>
      <c r="C441">
        <v>400</v>
      </c>
      <c r="D441">
        <f>IF(Сделки[[#This Row],[Тип сделки]]="Продажа",-Сделки[[#This Row],[Количество]],Сделки[[#This Row],[Количество]])</f>
        <v>-400</v>
      </c>
    </row>
    <row r="442" spans="1:4" x14ac:dyDescent="0.35">
      <c r="A442" s="7">
        <v>43977</v>
      </c>
      <c r="B442" t="s">
        <v>3309</v>
      </c>
      <c r="C442">
        <v>110</v>
      </c>
      <c r="D442">
        <f>IF(Сделки[[#This Row],[Тип сделки]]="Продажа",-Сделки[[#This Row],[Количество]],Сделки[[#This Row],[Количество]])</f>
        <v>-110</v>
      </c>
    </row>
    <row r="443" spans="1:4" x14ac:dyDescent="0.35">
      <c r="A443" s="7">
        <v>43977</v>
      </c>
      <c r="B443" t="s">
        <v>3308</v>
      </c>
      <c r="C443">
        <v>110</v>
      </c>
      <c r="D443">
        <f>IF(Сделки[[#This Row],[Тип сделки]]="Продажа",-Сделки[[#This Row],[Количество]],Сделки[[#This Row],[Количество]])</f>
        <v>110</v>
      </c>
    </row>
    <row r="444" spans="1:4" x14ac:dyDescent="0.35">
      <c r="A444" s="7">
        <v>43985</v>
      </c>
      <c r="B444" t="s">
        <v>3309</v>
      </c>
      <c r="C444">
        <v>300</v>
      </c>
      <c r="D444">
        <f>IF(Сделки[[#This Row],[Тип сделки]]="Продажа",-Сделки[[#This Row],[Количество]],Сделки[[#This Row],[Количество]])</f>
        <v>-300</v>
      </c>
    </row>
    <row r="445" spans="1:4" x14ac:dyDescent="0.35">
      <c r="A445" s="7">
        <v>43985</v>
      </c>
      <c r="B445" t="s">
        <v>3308</v>
      </c>
      <c r="C445">
        <v>330</v>
      </c>
      <c r="D445">
        <f>IF(Сделки[[#This Row],[Тип сделки]]="Продажа",-Сделки[[#This Row],[Количество]],Сделки[[#This Row],[Количество]])</f>
        <v>330</v>
      </c>
    </row>
    <row r="446" spans="1:4" x14ac:dyDescent="0.35">
      <c r="A446" s="7">
        <v>43992</v>
      </c>
      <c r="B446" t="s">
        <v>3308</v>
      </c>
      <c r="C446">
        <v>160</v>
      </c>
      <c r="D446">
        <f>IF(Сделки[[#This Row],[Тип сделки]]="Продажа",-Сделки[[#This Row],[Количество]],Сделки[[#This Row],[Количество]])</f>
        <v>160</v>
      </c>
    </row>
    <row r="447" spans="1:4" x14ac:dyDescent="0.35">
      <c r="A447" s="7">
        <v>43994</v>
      </c>
      <c r="B447" t="s">
        <v>3309</v>
      </c>
      <c r="C447">
        <v>100</v>
      </c>
      <c r="D447">
        <f>IF(Сделки[[#This Row],[Тип сделки]]="Продажа",-Сделки[[#This Row],[Количество]],Сделки[[#This Row],[Количество]])</f>
        <v>-100</v>
      </c>
    </row>
    <row r="448" spans="1:4" x14ac:dyDescent="0.35">
      <c r="A448" s="7">
        <v>43997</v>
      </c>
      <c r="B448" t="s">
        <v>3308</v>
      </c>
      <c r="C448">
        <v>290</v>
      </c>
      <c r="D448">
        <f>IF(Сделки[[#This Row],[Тип сделки]]="Продажа",-Сделки[[#This Row],[Количество]],Сделки[[#This Row],[Количество]])</f>
        <v>290</v>
      </c>
    </row>
    <row r="449" spans="1:4" x14ac:dyDescent="0.35">
      <c r="A449" s="7">
        <v>44007</v>
      </c>
      <c r="B449" t="s">
        <v>3308</v>
      </c>
      <c r="C449">
        <v>350</v>
      </c>
      <c r="D449">
        <f>IF(Сделки[[#This Row],[Тип сделки]]="Продажа",-Сделки[[#This Row],[Количество]],Сделки[[#This Row],[Количество]])</f>
        <v>350</v>
      </c>
    </row>
    <row r="450" spans="1:4" x14ac:dyDescent="0.35">
      <c r="A450" s="7">
        <v>44014</v>
      </c>
      <c r="B450" t="s">
        <v>3308</v>
      </c>
      <c r="C450">
        <v>30</v>
      </c>
      <c r="D450">
        <f>IF(Сделки[[#This Row],[Тип сделки]]="Продажа",-Сделки[[#This Row],[Количество]],Сделки[[#This Row],[Количество]])</f>
        <v>30</v>
      </c>
    </row>
    <row r="451" spans="1:4" x14ac:dyDescent="0.35">
      <c r="A451" s="7">
        <v>44014</v>
      </c>
      <c r="B451" t="s">
        <v>3308</v>
      </c>
      <c r="C451">
        <v>380</v>
      </c>
      <c r="D451">
        <f>IF(Сделки[[#This Row],[Тип сделки]]="Продажа",-Сделки[[#This Row],[Количество]],Сделки[[#This Row],[Количество]])</f>
        <v>380</v>
      </c>
    </row>
    <row r="452" spans="1:4" x14ac:dyDescent="0.35">
      <c r="A452" s="7">
        <v>44020</v>
      </c>
      <c r="B452" t="s">
        <v>3308</v>
      </c>
      <c r="C452">
        <v>200</v>
      </c>
      <c r="D452">
        <f>IF(Сделки[[#This Row],[Тип сделки]]="Продажа",-Сделки[[#This Row],[Количество]],Сделки[[#This Row],[Количество]])</f>
        <v>200</v>
      </c>
    </row>
    <row r="453" spans="1:4" x14ac:dyDescent="0.35">
      <c r="A453" s="7">
        <v>44026</v>
      </c>
      <c r="B453" t="s">
        <v>3308</v>
      </c>
      <c r="C453">
        <v>320</v>
      </c>
      <c r="D453">
        <f>IF(Сделки[[#This Row],[Тип сделки]]="Продажа",-Сделки[[#This Row],[Количество]],Сделки[[#This Row],[Количество]])</f>
        <v>320</v>
      </c>
    </row>
    <row r="454" spans="1:4" x14ac:dyDescent="0.35">
      <c r="A454" s="7">
        <v>44027</v>
      </c>
      <c r="B454" t="s">
        <v>3309</v>
      </c>
      <c r="C454">
        <v>300</v>
      </c>
      <c r="D454">
        <f>IF(Сделки[[#This Row],[Тип сделки]]="Продажа",-Сделки[[#This Row],[Количество]],Сделки[[#This Row],[Количество]])</f>
        <v>-300</v>
      </c>
    </row>
    <row r="455" spans="1:4" x14ac:dyDescent="0.35">
      <c r="A455" s="7">
        <v>44034</v>
      </c>
      <c r="B455" t="s">
        <v>3309</v>
      </c>
      <c r="C455">
        <v>250</v>
      </c>
      <c r="D455">
        <f>IF(Сделки[[#This Row],[Тип сделки]]="Продажа",-Сделки[[#This Row],[Количество]],Сделки[[#This Row],[Количество]])</f>
        <v>-250</v>
      </c>
    </row>
    <row r="456" spans="1:4" x14ac:dyDescent="0.35">
      <c r="A456" s="7">
        <v>44039</v>
      </c>
      <c r="B456" t="s">
        <v>3308</v>
      </c>
      <c r="C456">
        <v>360</v>
      </c>
      <c r="D456">
        <f>IF(Сделки[[#This Row],[Тип сделки]]="Продажа",-Сделки[[#This Row],[Количество]],Сделки[[#This Row],[Количество]])</f>
        <v>360</v>
      </c>
    </row>
    <row r="457" spans="1:4" x14ac:dyDescent="0.35">
      <c r="A457" s="7">
        <v>44040</v>
      </c>
      <c r="B457" t="s">
        <v>3308</v>
      </c>
      <c r="C457">
        <v>250</v>
      </c>
      <c r="D457">
        <f>IF(Сделки[[#This Row],[Тип сделки]]="Продажа",-Сделки[[#This Row],[Количество]],Сделки[[#This Row],[Количество]])</f>
        <v>250</v>
      </c>
    </row>
    <row r="458" spans="1:4" x14ac:dyDescent="0.35">
      <c r="A458" s="7">
        <v>44053</v>
      </c>
      <c r="B458" t="s">
        <v>3308</v>
      </c>
      <c r="C458">
        <v>250</v>
      </c>
      <c r="D458">
        <f>IF(Сделки[[#This Row],[Тип сделки]]="Продажа",-Сделки[[#This Row],[Количество]],Сделки[[#This Row],[Количество]])</f>
        <v>250</v>
      </c>
    </row>
    <row r="459" spans="1:4" x14ac:dyDescent="0.35">
      <c r="A459" s="7">
        <v>44057</v>
      </c>
      <c r="B459" t="s">
        <v>3308</v>
      </c>
      <c r="C459">
        <v>500</v>
      </c>
      <c r="D459">
        <f>IF(Сделки[[#This Row],[Тип сделки]]="Продажа",-Сделки[[#This Row],[Количество]],Сделки[[#This Row],[Количество]])</f>
        <v>500</v>
      </c>
    </row>
    <row r="460" spans="1:4" x14ac:dyDescent="0.35">
      <c r="A460" s="7">
        <v>44064</v>
      </c>
      <c r="B460" t="s">
        <v>3309</v>
      </c>
      <c r="C460">
        <v>400</v>
      </c>
      <c r="D460">
        <f>IF(Сделки[[#This Row],[Тип сделки]]="Продажа",-Сделки[[#This Row],[Количество]],Сделки[[#This Row],[Количество]])</f>
        <v>-400</v>
      </c>
    </row>
    <row r="461" spans="1:4" x14ac:dyDescent="0.35">
      <c r="A461" s="7">
        <v>44068</v>
      </c>
      <c r="B461" t="s">
        <v>3309</v>
      </c>
      <c r="C461">
        <v>260</v>
      </c>
      <c r="D461">
        <f>IF(Сделки[[#This Row],[Тип сделки]]="Продажа",-Сделки[[#This Row],[Количество]],Сделки[[#This Row],[Количество]])</f>
        <v>-260</v>
      </c>
    </row>
    <row r="462" spans="1:4" x14ac:dyDescent="0.35">
      <c r="A462" s="7">
        <v>44068</v>
      </c>
      <c r="B462" t="s">
        <v>3308</v>
      </c>
      <c r="C462">
        <v>120</v>
      </c>
      <c r="D462">
        <f>IF(Сделки[[#This Row],[Тип сделки]]="Продажа",-Сделки[[#This Row],[Количество]],Сделки[[#This Row],[Количество]])</f>
        <v>120</v>
      </c>
    </row>
    <row r="463" spans="1:4" x14ac:dyDescent="0.35">
      <c r="A463" s="7">
        <v>44068</v>
      </c>
      <c r="B463" t="s">
        <v>3309</v>
      </c>
      <c r="C463">
        <v>470</v>
      </c>
      <c r="D463">
        <f>IF(Сделки[[#This Row],[Тип сделки]]="Продажа",-Сделки[[#This Row],[Количество]],Сделки[[#This Row],[Количество]])</f>
        <v>-470</v>
      </c>
    </row>
    <row r="464" spans="1:4" x14ac:dyDescent="0.35">
      <c r="A464" s="7">
        <v>44069</v>
      </c>
      <c r="B464" t="s">
        <v>3308</v>
      </c>
      <c r="C464">
        <v>190</v>
      </c>
      <c r="D464">
        <f>IF(Сделки[[#This Row],[Тип сделки]]="Продажа",-Сделки[[#This Row],[Количество]],Сделки[[#This Row],[Количество]])</f>
        <v>190</v>
      </c>
    </row>
    <row r="465" spans="1:4" x14ac:dyDescent="0.35">
      <c r="A465" s="7">
        <v>44075</v>
      </c>
      <c r="B465" t="s">
        <v>3309</v>
      </c>
      <c r="C465">
        <v>260</v>
      </c>
      <c r="D465">
        <f>IF(Сделки[[#This Row],[Тип сделки]]="Продажа",-Сделки[[#This Row],[Количество]],Сделки[[#This Row],[Количество]])</f>
        <v>-260</v>
      </c>
    </row>
    <row r="466" spans="1:4" x14ac:dyDescent="0.35">
      <c r="A466" s="7">
        <v>44076</v>
      </c>
      <c r="B466" t="s">
        <v>3308</v>
      </c>
      <c r="C466">
        <v>410</v>
      </c>
      <c r="D466">
        <f>IF(Сделки[[#This Row],[Тип сделки]]="Продажа",-Сделки[[#This Row],[Количество]],Сделки[[#This Row],[Количество]])</f>
        <v>410</v>
      </c>
    </row>
    <row r="467" spans="1:4" x14ac:dyDescent="0.35">
      <c r="A467" s="7">
        <v>44084</v>
      </c>
      <c r="B467" t="s">
        <v>3309</v>
      </c>
      <c r="C467">
        <v>310</v>
      </c>
      <c r="D467">
        <f>IF(Сделки[[#This Row],[Тип сделки]]="Продажа",-Сделки[[#This Row],[Количество]],Сделки[[#This Row],[Количество]])</f>
        <v>-310</v>
      </c>
    </row>
    <row r="468" spans="1:4" x14ac:dyDescent="0.35">
      <c r="A468" s="7">
        <v>44084</v>
      </c>
      <c r="B468" t="s">
        <v>3309</v>
      </c>
      <c r="C468">
        <v>470</v>
      </c>
      <c r="D468">
        <f>IF(Сделки[[#This Row],[Тип сделки]]="Продажа",-Сделки[[#This Row],[Количество]],Сделки[[#This Row],[Количество]])</f>
        <v>-470</v>
      </c>
    </row>
    <row r="469" spans="1:4" x14ac:dyDescent="0.35">
      <c r="A469" s="7">
        <v>44090</v>
      </c>
      <c r="B469" t="s">
        <v>3308</v>
      </c>
      <c r="C469">
        <v>360</v>
      </c>
      <c r="D469">
        <f>IF(Сделки[[#This Row],[Тип сделки]]="Продажа",-Сделки[[#This Row],[Количество]],Сделки[[#This Row],[Количество]])</f>
        <v>360</v>
      </c>
    </row>
    <row r="470" spans="1:4" x14ac:dyDescent="0.35">
      <c r="A470" s="7">
        <v>44096</v>
      </c>
      <c r="B470" t="s">
        <v>3308</v>
      </c>
      <c r="C470">
        <v>440</v>
      </c>
      <c r="D470">
        <f>IF(Сделки[[#This Row],[Тип сделки]]="Продажа",-Сделки[[#This Row],[Количество]],Сделки[[#This Row],[Количество]])</f>
        <v>440</v>
      </c>
    </row>
    <row r="471" spans="1:4" x14ac:dyDescent="0.35">
      <c r="A471" s="7">
        <v>44098</v>
      </c>
      <c r="B471" t="s">
        <v>3308</v>
      </c>
      <c r="C471">
        <v>10</v>
      </c>
      <c r="D471">
        <f>IF(Сделки[[#This Row],[Тип сделки]]="Продажа",-Сделки[[#This Row],[Количество]],Сделки[[#This Row],[Количество]])</f>
        <v>10</v>
      </c>
    </row>
    <row r="472" spans="1:4" x14ac:dyDescent="0.35">
      <c r="A472" s="7">
        <v>44103</v>
      </c>
      <c r="B472" t="s">
        <v>3308</v>
      </c>
      <c r="C472">
        <v>330</v>
      </c>
      <c r="D472">
        <f>IF(Сделки[[#This Row],[Тип сделки]]="Продажа",-Сделки[[#This Row],[Количество]],Сделки[[#This Row],[Количество]])</f>
        <v>330</v>
      </c>
    </row>
    <row r="473" spans="1:4" x14ac:dyDescent="0.35">
      <c r="A473" s="7">
        <v>44106</v>
      </c>
      <c r="B473" t="s">
        <v>3308</v>
      </c>
      <c r="C473">
        <v>380</v>
      </c>
      <c r="D473">
        <f>IF(Сделки[[#This Row],[Тип сделки]]="Продажа",-Сделки[[#This Row],[Количество]],Сделки[[#This Row],[Количество]])</f>
        <v>380</v>
      </c>
    </row>
    <row r="474" spans="1:4" x14ac:dyDescent="0.35">
      <c r="A474" s="7">
        <v>44123</v>
      </c>
      <c r="B474" t="s">
        <v>3309</v>
      </c>
      <c r="C474">
        <v>500</v>
      </c>
      <c r="D474">
        <f>IF(Сделки[[#This Row],[Тип сделки]]="Продажа",-Сделки[[#This Row],[Количество]],Сделки[[#This Row],[Количество]])</f>
        <v>-500</v>
      </c>
    </row>
    <row r="475" spans="1:4" x14ac:dyDescent="0.35">
      <c r="A475" s="7">
        <v>44123</v>
      </c>
      <c r="B475" t="s">
        <v>3309</v>
      </c>
      <c r="C475">
        <v>390</v>
      </c>
      <c r="D475">
        <f>IF(Сделки[[#This Row],[Тип сделки]]="Продажа",-Сделки[[#This Row],[Количество]],Сделки[[#This Row],[Количество]])</f>
        <v>-390</v>
      </c>
    </row>
    <row r="476" spans="1:4" x14ac:dyDescent="0.35">
      <c r="A476" s="7">
        <v>44126</v>
      </c>
      <c r="B476" t="s">
        <v>3309</v>
      </c>
      <c r="C476">
        <v>270</v>
      </c>
      <c r="D476">
        <f>IF(Сделки[[#This Row],[Тип сделки]]="Продажа",-Сделки[[#This Row],[Количество]],Сделки[[#This Row],[Количество]])</f>
        <v>-270</v>
      </c>
    </row>
    <row r="477" spans="1:4" x14ac:dyDescent="0.35">
      <c r="A477" s="7">
        <v>44127</v>
      </c>
      <c r="B477" t="s">
        <v>3308</v>
      </c>
      <c r="C477">
        <v>420</v>
      </c>
      <c r="D477">
        <f>IF(Сделки[[#This Row],[Тип сделки]]="Продажа",-Сделки[[#This Row],[Количество]],Сделки[[#This Row],[Количество]])</f>
        <v>420</v>
      </c>
    </row>
    <row r="478" spans="1:4" x14ac:dyDescent="0.35">
      <c r="A478" s="7">
        <v>44134</v>
      </c>
      <c r="B478" t="s">
        <v>3309</v>
      </c>
      <c r="C478">
        <v>390</v>
      </c>
      <c r="D478">
        <f>IF(Сделки[[#This Row],[Тип сделки]]="Продажа",-Сделки[[#This Row],[Количество]],Сделки[[#This Row],[Количество]])</f>
        <v>-390</v>
      </c>
    </row>
    <row r="479" spans="1:4" x14ac:dyDescent="0.35">
      <c r="A479" s="7">
        <v>44134</v>
      </c>
      <c r="B479" t="s">
        <v>3309</v>
      </c>
      <c r="C479">
        <v>170</v>
      </c>
      <c r="D479">
        <f>IF(Сделки[[#This Row],[Тип сделки]]="Продажа",-Сделки[[#This Row],[Количество]],Сделки[[#This Row],[Количество]])</f>
        <v>-170</v>
      </c>
    </row>
    <row r="480" spans="1:4" x14ac:dyDescent="0.35">
      <c r="A480" s="7">
        <v>44139</v>
      </c>
      <c r="B480" t="s">
        <v>3309</v>
      </c>
      <c r="C480">
        <v>180</v>
      </c>
      <c r="D480">
        <f>IF(Сделки[[#This Row],[Тип сделки]]="Продажа",-Сделки[[#This Row],[Количество]],Сделки[[#This Row],[Количество]])</f>
        <v>-180</v>
      </c>
    </row>
    <row r="481" spans="1:4" x14ac:dyDescent="0.35">
      <c r="A481" s="7">
        <v>44144</v>
      </c>
      <c r="B481" t="s">
        <v>3309</v>
      </c>
      <c r="C481">
        <v>420</v>
      </c>
      <c r="D481">
        <f>IF(Сделки[[#This Row],[Тип сделки]]="Продажа",-Сделки[[#This Row],[Количество]],Сделки[[#This Row],[Количество]])</f>
        <v>-420</v>
      </c>
    </row>
    <row r="482" spans="1:4" x14ac:dyDescent="0.35">
      <c r="A482" s="7">
        <v>44147</v>
      </c>
      <c r="B482" t="s">
        <v>3308</v>
      </c>
      <c r="C482">
        <v>410</v>
      </c>
      <c r="D482">
        <f>IF(Сделки[[#This Row],[Тип сделки]]="Продажа",-Сделки[[#This Row],[Количество]],Сделки[[#This Row],[Количество]])</f>
        <v>410</v>
      </c>
    </row>
    <row r="483" spans="1:4" x14ac:dyDescent="0.35">
      <c r="A483" s="7">
        <v>44174</v>
      </c>
      <c r="B483" t="s">
        <v>3308</v>
      </c>
      <c r="C483">
        <v>410</v>
      </c>
      <c r="D483">
        <f>IF(Сделки[[#This Row],[Тип сделки]]="Продажа",-Сделки[[#This Row],[Количество]],Сделки[[#This Row],[Количество]])</f>
        <v>410</v>
      </c>
    </row>
    <row r="484" spans="1:4" x14ac:dyDescent="0.35">
      <c r="A484" s="7">
        <v>44175</v>
      </c>
      <c r="B484" t="s">
        <v>3309</v>
      </c>
      <c r="C484">
        <v>260</v>
      </c>
      <c r="D484">
        <f>IF(Сделки[[#This Row],[Тип сделки]]="Продажа",-Сделки[[#This Row],[Количество]],Сделки[[#This Row],[Количество]])</f>
        <v>-260</v>
      </c>
    </row>
    <row r="485" spans="1:4" x14ac:dyDescent="0.35">
      <c r="A485" s="7">
        <v>44176</v>
      </c>
      <c r="B485" t="s">
        <v>3309</v>
      </c>
      <c r="C485">
        <v>370</v>
      </c>
      <c r="D485">
        <f>IF(Сделки[[#This Row],[Тип сделки]]="Продажа",-Сделки[[#This Row],[Количество]],Сделки[[#This Row],[Количество]])</f>
        <v>-370</v>
      </c>
    </row>
    <row r="486" spans="1:4" x14ac:dyDescent="0.35">
      <c r="A486" s="7">
        <v>44179</v>
      </c>
      <c r="B486" t="s">
        <v>3308</v>
      </c>
      <c r="C486">
        <v>350</v>
      </c>
      <c r="D486">
        <f>IF(Сделки[[#This Row],[Тип сделки]]="Продажа",-Сделки[[#This Row],[Количество]],Сделки[[#This Row],[Количество]])</f>
        <v>350</v>
      </c>
    </row>
    <row r="487" spans="1:4" x14ac:dyDescent="0.35">
      <c r="A487" s="7">
        <v>44180</v>
      </c>
      <c r="B487" t="s">
        <v>3309</v>
      </c>
      <c r="C487">
        <v>4650</v>
      </c>
      <c r="D487">
        <f>IF(Сделки[[#This Row],[Тип сделки]]="Продажа",-Сделки[[#This Row],[Количество]],Сделки[[#This Row],[Количество]])</f>
        <v>-4650</v>
      </c>
    </row>
    <row r="488" spans="1:4" x14ac:dyDescent="0.35">
      <c r="A488" t="s">
        <v>3321</v>
      </c>
      <c r="D488">
        <f>SUBTOTAL(109,Сделки[Количество_net])</f>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1</vt:i4>
      </vt:variant>
    </vt:vector>
  </HeadingPairs>
  <TitlesOfParts>
    <vt:vector size="8" baseType="lpstr">
      <vt:lpstr>Задание</vt:lpstr>
      <vt:lpstr>Акции</vt:lpstr>
      <vt:lpstr>КХЛ</vt:lpstr>
      <vt:lpstr>Текст</vt:lpstr>
      <vt:lpstr>Продажи</vt:lpstr>
      <vt:lpstr>Массив</vt:lpstr>
      <vt:lpstr>Сделки</vt:lpstr>
      <vt:lpstr>массив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Windows</cp:lastModifiedBy>
  <dcterms:created xsi:type="dcterms:W3CDTF">2021-12-15T07:12:14Z</dcterms:created>
  <dcterms:modified xsi:type="dcterms:W3CDTF">2022-01-11T07:41:37Z</dcterms:modified>
</cp:coreProperties>
</file>