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ser\Desktop\Ксюша\Excel\"/>
    </mc:Choice>
  </mc:AlternateContent>
  <xr:revisionPtr revIDLastSave="0" documentId="13_ncr:1_{CDF067DE-92F1-45AE-9DF6-568F619F928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Семинар9" sheetId="1" r:id="rId1"/>
    <sheet name="Семинар9 (до поиска решений)" sheetId="4" r:id="rId2"/>
  </sheets>
  <definedNames>
    <definedName name="solver_adj" localSheetId="0" hidden="1">Семинар9!$C$35:$C$38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Семинар9!$C$35</definedName>
    <definedName name="solver_lhs2" localSheetId="0" hidden="1">Семинар9!$C$35</definedName>
    <definedName name="solver_lhs3" localSheetId="0" hidden="1">Семинар9!$C$36</definedName>
    <definedName name="solver_lhs4" localSheetId="0" hidden="1">Семинар9!$C$36:$C$38</definedName>
    <definedName name="solver_lhs5" localSheetId="0" hidden="1">Семинар9!$C$36:$C$38</definedName>
    <definedName name="solver_lhs6" localSheetId="0" hidden="1">Семинар9!$C$37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Семинар9!$L$31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hs1" localSheetId="0" hidden="1">5000</definedName>
    <definedName name="solver_rhs2" localSheetId="0" hidden="1">3000</definedName>
    <definedName name="solver_rhs3" localSheetId="0" hidden="1">Семинар9!$C$37</definedName>
    <definedName name="solver_rhs4" localSheetId="0" hidden="1">5000</definedName>
    <definedName name="solver_rhs5" localSheetId="0" hidden="1">1000</definedName>
    <definedName name="solver_rhs6" localSheetId="0" hidden="1">Семинар9!$C$38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5000000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D35" i="1"/>
  <c r="B28" i="1"/>
  <c r="L28" i="1"/>
  <c r="C43" i="1"/>
  <c r="F27" i="1"/>
  <c r="N39" i="1"/>
  <c r="B17" i="1"/>
  <c r="B5" i="1"/>
  <c r="C20" i="1" s="1"/>
  <c r="E38" i="1" s="1"/>
  <c r="B4" i="1"/>
  <c r="B3" i="1"/>
  <c r="D18" i="1" s="1"/>
  <c r="F36" i="1" s="1"/>
  <c r="B2" i="1"/>
  <c r="G17" i="1" s="1"/>
  <c r="I35" i="1" s="1"/>
  <c r="I38" i="4"/>
  <c r="H38" i="4"/>
  <c r="L37" i="4"/>
  <c r="K37" i="4"/>
  <c r="D37" i="4"/>
  <c r="G36" i="4"/>
  <c r="F36" i="4"/>
  <c r="J35" i="4"/>
  <c r="I35" i="4"/>
  <c r="I21" i="4"/>
  <c r="K20" i="4"/>
  <c r="M38" i="4" s="1"/>
  <c r="J20" i="4"/>
  <c r="L38" i="4" s="1"/>
  <c r="I20" i="4"/>
  <c r="K38" i="4" s="1"/>
  <c r="H20" i="4"/>
  <c r="J38" i="4" s="1"/>
  <c r="G20" i="4"/>
  <c r="F20" i="4"/>
  <c r="E20" i="4"/>
  <c r="G38" i="4" s="1"/>
  <c r="D20" i="4"/>
  <c r="F38" i="4" s="1"/>
  <c r="C20" i="4"/>
  <c r="E38" i="4" s="1"/>
  <c r="B20" i="4"/>
  <c r="D38" i="4" s="1"/>
  <c r="K19" i="4"/>
  <c r="M37" i="4" s="1"/>
  <c r="J19" i="4"/>
  <c r="I19" i="4"/>
  <c r="H19" i="4"/>
  <c r="J37" i="4" s="1"/>
  <c r="G19" i="4"/>
  <c r="I37" i="4" s="1"/>
  <c r="F19" i="4"/>
  <c r="H37" i="4" s="1"/>
  <c r="E19" i="4"/>
  <c r="G37" i="4" s="1"/>
  <c r="D19" i="4"/>
  <c r="F37" i="4" s="1"/>
  <c r="C19" i="4"/>
  <c r="E37" i="4" s="1"/>
  <c r="B19" i="4"/>
  <c r="L19" i="4" s="1"/>
  <c r="K18" i="4"/>
  <c r="M36" i="4" s="1"/>
  <c r="J18" i="4"/>
  <c r="L36" i="4" s="1"/>
  <c r="I18" i="4"/>
  <c r="K36" i="4" s="1"/>
  <c r="H18" i="4"/>
  <c r="J36" i="4" s="1"/>
  <c r="G18" i="4"/>
  <c r="I36" i="4" s="1"/>
  <c r="F18" i="4"/>
  <c r="H36" i="4" s="1"/>
  <c r="E18" i="4"/>
  <c r="D18" i="4"/>
  <c r="C18" i="4"/>
  <c r="E36" i="4" s="1"/>
  <c r="B18" i="4"/>
  <c r="D36" i="4" s="1"/>
  <c r="K17" i="4"/>
  <c r="M35" i="4" s="1"/>
  <c r="J17" i="4"/>
  <c r="L35" i="4" s="1"/>
  <c r="I17" i="4"/>
  <c r="K35" i="4" s="1"/>
  <c r="H17" i="4"/>
  <c r="H21" i="4" s="1"/>
  <c r="G17" i="4"/>
  <c r="G21" i="4" s="1"/>
  <c r="F17" i="4"/>
  <c r="H35" i="4" s="1"/>
  <c r="E17" i="4"/>
  <c r="G35" i="4" s="1"/>
  <c r="D17" i="4"/>
  <c r="F35" i="4" s="1"/>
  <c r="D28" i="4" s="1"/>
  <c r="C17" i="4"/>
  <c r="L17" i="4" s="1"/>
  <c r="B17" i="4"/>
  <c r="D35" i="4" s="1"/>
  <c r="K11" i="4"/>
  <c r="J11" i="4"/>
  <c r="I11" i="4"/>
  <c r="H11" i="4"/>
  <c r="G11" i="4"/>
  <c r="F11" i="4"/>
  <c r="E11" i="4"/>
  <c r="D11" i="4"/>
  <c r="C11" i="4"/>
  <c r="B11" i="4"/>
  <c r="E5" i="4"/>
  <c r="E4" i="4"/>
  <c r="E3" i="4"/>
  <c r="E2" i="4"/>
  <c r="D37" i="1"/>
  <c r="E4" i="1"/>
  <c r="C11" i="1"/>
  <c r="D11" i="1"/>
  <c r="E11" i="1"/>
  <c r="F11" i="1"/>
  <c r="G11" i="1"/>
  <c r="H11" i="1"/>
  <c r="I11" i="1"/>
  <c r="J11" i="1"/>
  <c r="K11" i="1"/>
  <c r="B11" i="1"/>
  <c r="F17" i="1"/>
  <c r="H35" i="1" s="1"/>
  <c r="C18" i="1"/>
  <c r="E36" i="1" s="1"/>
  <c r="K18" i="1"/>
  <c r="M36" i="1" s="1"/>
  <c r="C19" i="1"/>
  <c r="E37" i="1" s="1"/>
  <c r="D19" i="1"/>
  <c r="F37" i="1" s="1"/>
  <c r="E19" i="1"/>
  <c r="G37" i="1" s="1"/>
  <c r="F19" i="1"/>
  <c r="H37" i="1" s="1"/>
  <c r="G19" i="1"/>
  <c r="I37" i="1" s="1"/>
  <c r="H19" i="1"/>
  <c r="J37" i="1" s="1"/>
  <c r="I19" i="1"/>
  <c r="K37" i="1" s="1"/>
  <c r="J19" i="1"/>
  <c r="L37" i="1" s="1"/>
  <c r="K19" i="1"/>
  <c r="M37" i="1" s="1"/>
  <c r="F20" i="1"/>
  <c r="H38" i="1" s="1"/>
  <c r="B19" i="1"/>
  <c r="J20" i="1" l="1"/>
  <c r="L38" i="1" s="1"/>
  <c r="I20" i="1"/>
  <c r="K38" i="1" s="1"/>
  <c r="H20" i="1"/>
  <c r="J38" i="1" s="1"/>
  <c r="G20" i="1"/>
  <c r="I38" i="1" s="1"/>
  <c r="B20" i="1"/>
  <c r="D38" i="1" s="1"/>
  <c r="E20" i="1"/>
  <c r="G38" i="1" s="1"/>
  <c r="D20" i="1"/>
  <c r="F38" i="1" s="1"/>
  <c r="E5" i="1"/>
  <c r="K20" i="1"/>
  <c r="M38" i="1" s="1"/>
  <c r="J18" i="1"/>
  <c r="L36" i="1" s="1"/>
  <c r="I18" i="1"/>
  <c r="K36" i="1" s="1"/>
  <c r="H18" i="1"/>
  <c r="J36" i="1" s="1"/>
  <c r="G18" i="1"/>
  <c r="I36" i="1" s="1"/>
  <c r="B18" i="1"/>
  <c r="F18" i="1"/>
  <c r="H36" i="1" s="1"/>
  <c r="F28" i="1" s="1"/>
  <c r="E18" i="1"/>
  <c r="G36" i="1" s="1"/>
  <c r="E3" i="1"/>
  <c r="E17" i="1"/>
  <c r="G35" i="1" s="1"/>
  <c r="D17" i="1"/>
  <c r="F35" i="1" s="1"/>
  <c r="K17" i="1"/>
  <c r="M35" i="1" s="1"/>
  <c r="C17" i="1"/>
  <c r="E35" i="1" s="1"/>
  <c r="C28" i="1" s="1"/>
  <c r="J17" i="1"/>
  <c r="L35" i="1" s="1"/>
  <c r="I17" i="1"/>
  <c r="K35" i="1" s="1"/>
  <c r="H17" i="1"/>
  <c r="J35" i="1" s="1"/>
  <c r="E2" i="1"/>
  <c r="D27" i="4"/>
  <c r="D29" i="4"/>
  <c r="H28" i="4"/>
  <c r="E28" i="4"/>
  <c r="N36" i="4"/>
  <c r="F28" i="4"/>
  <c r="N37" i="4"/>
  <c r="I28" i="4"/>
  <c r="N38" i="4"/>
  <c r="B28" i="4"/>
  <c r="J28" i="4"/>
  <c r="K28" i="4"/>
  <c r="G28" i="4"/>
  <c r="L20" i="4"/>
  <c r="J21" i="4"/>
  <c r="L18" i="4"/>
  <c r="C21" i="4"/>
  <c r="K21" i="4"/>
  <c r="D21" i="4"/>
  <c r="E21" i="4"/>
  <c r="E35" i="4"/>
  <c r="C28" i="4" s="1"/>
  <c r="B21" i="4"/>
  <c r="F21" i="4"/>
  <c r="N37" i="1"/>
  <c r="L20" i="1"/>
  <c r="L19" i="1"/>
  <c r="H21" i="1"/>
  <c r="F21" i="1"/>
  <c r="G21" i="1"/>
  <c r="K21" i="1"/>
  <c r="K28" i="1" l="1"/>
  <c r="K29" i="1" s="1"/>
  <c r="K27" i="1" s="1"/>
  <c r="K30" i="1" s="1"/>
  <c r="K31" i="1" s="1"/>
  <c r="G28" i="1"/>
  <c r="G29" i="1" s="1"/>
  <c r="G27" i="1" s="1"/>
  <c r="G30" i="1" s="1"/>
  <c r="G31" i="1" s="1"/>
  <c r="H28" i="1"/>
  <c r="H29" i="1" s="1"/>
  <c r="H27" i="1" s="1"/>
  <c r="J28" i="1"/>
  <c r="J29" i="1" s="1"/>
  <c r="J27" i="1" s="1"/>
  <c r="I28" i="1"/>
  <c r="I29" i="1" s="1"/>
  <c r="I27" i="1" s="1"/>
  <c r="I30" i="1" s="1"/>
  <c r="I31" i="1" s="1"/>
  <c r="N36" i="1"/>
  <c r="N38" i="1"/>
  <c r="D28" i="1"/>
  <c r="D29" i="1" s="1"/>
  <c r="D27" i="1" s="1"/>
  <c r="L18" i="1"/>
  <c r="E21" i="1"/>
  <c r="E28" i="1"/>
  <c r="E29" i="1" s="1"/>
  <c r="E27" i="1" s="1"/>
  <c r="E30" i="1" s="1"/>
  <c r="E31" i="1" s="1"/>
  <c r="J21" i="1"/>
  <c r="B29" i="1"/>
  <c r="B27" i="1" s="1"/>
  <c r="B30" i="1" s="1"/>
  <c r="B31" i="1" s="1"/>
  <c r="C21" i="1"/>
  <c r="D21" i="1"/>
  <c r="N35" i="1"/>
  <c r="L17" i="1"/>
  <c r="B21" i="1"/>
  <c r="I21" i="1"/>
  <c r="I29" i="4"/>
  <c r="I27" i="4" s="1"/>
  <c r="C29" i="4"/>
  <c r="C27" i="4" s="1"/>
  <c r="G29" i="4"/>
  <c r="G27" i="4"/>
  <c r="F29" i="4"/>
  <c r="F27" i="4"/>
  <c r="D30" i="4"/>
  <c r="D31" i="4" s="1"/>
  <c r="E29" i="4"/>
  <c r="E27" i="4" s="1"/>
  <c r="L21" i="4"/>
  <c r="K29" i="4"/>
  <c r="K27" i="4" s="1"/>
  <c r="J29" i="4"/>
  <c r="J27" i="4" s="1"/>
  <c r="N35" i="4"/>
  <c r="N39" i="4" s="1"/>
  <c r="H29" i="4"/>
  <c r="H27" i="4"/>
  <c r="L28" i="4"/>
  <c r="B29" i="4"/>
  <c r="C29" i="1"/>
  <c r="F29" i="1"/>
  <c r="F30" i="1" s="1"/>
  <c r="F31" i="1" s="1"/>
  <c r="L21" i="1" l="1"/>
  <c r="C51" i="1"/>
  <c r="H30" i="1"/>
  <c r="H31" i="1" s="1"/>
  <c r="D30" i="1"/>
  <c r="D31" i="1" s="1"/>
  <c r="J30" i="1"/>
  <c r="J31" i="1" s="1"/>
  <c r="L29" i="1"/>
  <c r="J30" i="4"/>
  <c r="J31" i="4"/>
  <c r="E30" i="4"/>
  <c r="E31" i="4" s="1"/>
  <c r="K30" i="4"/>
  <c r="K31" i="4"/>
  <c r="C30" i="4"/>
  <c r="C31" i="4"/>
  <c r="I30" i="4"/>
  <c r="I31" i="4" s="1"/>
  <c r="G30" i="4"/>
  <c r="G31" i="4" s="1"/>
  <c r="F30" i="4"/>
  <c r="F31" i="4"/>
  <c r="L29" i="4"/>
  <c r="B27" i="4"/>
  <c r="H30" i="4"/>
  <c r="H31" i="4" s="1"/>
  <c r="C27" i="1"/>
  <c r="C46" i="1" l="1"/>
  <c r="C50" i="1"/>
  <c r="C47" i="1"/>
  <c r="C45" i="1"/>
  <c r="C52" i="1"/>
  <c r="C49" i="1"/>
  <c r="C44" i="1"/>
  <c r="C48" i="1"/>
  <c r="C30" i="1"/>
  <c r="L30" i="1" s="1"/>
  <c r="L27" i="4"/>
  <c r="B30" i="4"/>
  <c r="L30" i="4" s="1"/>
  <c r="L27" i="1"/>
  <c r="C53" i="1" l="1"/>
  <c r="C31" i="1"/>
  <c r="L31" i="1" s="1"/>
  <c r="B31" i="4"/>
  <c r="L31" i="4" s="1"/>
</calcChain>
</file>

<file path=xl/sharedStrings.xml><?xml version="1.0" encoding="utf-8"?>
<sst xmlns="http://schemas.openxmlformats.org/spreadsheetml/2006/main" count="71" uniqueCount="31">
  <si>
    <t>Трудоемкость</t>
  </si>
  <si>
    <t>№</t>
  </si>
  <si>
    <t>Категория</t>
  </si>
  <si>
    <t>Вовлеченность специалистов по времени (%)</t>
  </si>
  <si>
    <t>Зарплата в час (с учетом подоходного налога)</t>
  </si>
  <si>
    <t>Количество</t>
  </si>
  <si>
    <t>Руководитель проекта</t>
  </si>
  <si>
    <t>Главный специалист</t>
  </si>
  <si>
    <t>Ведущий специалист</t>
  </si>
  <si>
    <t>Специалист</t>
  </si>
  <si>
    <t>Сколько всего часов?</t>
  </si>
  <si>
    <t>Категория           Задача</t>
  </si>
  <si>
    <t>Расходы          Задача</t>
  </si>
  <si>
    <t>ФОТ</t>
  </si>
  <si>
    <t>Зарплата</t>
  </si>
  <si>
    <t>Отчисления в фонды</t>
  </si>
  <si>
    <t>Накладные расходы</t>
  </si>
  <si>
    <t>Итого</t>
  </si>
  <si>
    <t>Зарплата в час (с учетом подоходного налога) начальные</t>
  </si>
  <si>
    <t>Расчет ЗП</t>
  </si>
  <si>
    <t>КТУ</t>
  </si>
  <si>
    <t>Главный специалист 1</t>
  </si>
  <si>
    <t>Главный специалист 2</t>
  </si>
  <si>
    <t>Главный специалист 3</t>
  </si>
  <si>
    <t>Ведущий специалист 1</t>
  </si>
  <si>
    <t>Ведущий специалист 2</t>
  </si>
  <si>
    <t>Ведущий специалист 3</t>
  </si>
  <si>
    <t>Специалист 1</t>
  </si>
  <si>
    <t>Специалист 2</t>
  </si>
  <si>
    <t>Специалист 3</t>
  </si>
  <si>
    <t>Зарплаты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</si>
</sst>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806000"/>
      <name val="Calibri"/>
      <family val="2"/>
      <charset val="20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806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C00000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4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6" fillId="14" borderId="0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9" fontId="8" fillId="7" borderId="1" xfId="0" applyNumberFormat="1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6" fillId="14" borderId="0" xfId="0" applyFont="1" applyFill="1" applyBorder="1" applyAlignment="1">
      <alignment horizontal="center" vertical="center" wrapText="1"/>
    </xf>
    <xf numFmtId="9" fontId="8" fillId="0" borderId="0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9" fontId="8" fillId="3" borderId="1" xfId="0" applyNumberFormat="1" applyFont="1" applyFill="1" applyBorder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5" fillId="9" borderId="7" xfId="0" applyFont="1" applyFill="1" applyBorder="1" applyAlignment="1">
      <alignment horizontal="left" vertical="center"/>
    </xf>
    <xf numFmtId="0" fontId="5" fillId="9" borderId="8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right" vertical="center"/>
    </xf>
    <xf numFmtId="0" fontId="7" fillId="0" borderId="12" xfId="0" applyFont="1" applyBorder="1" applyAlignment="1">
      <alignment horizontal="center" vertical="center"/>
    </xf>
    <xf numFmtId="0" fontId="5" fillId="9" borderId="1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68" fontId="9" fillId="0" borderId="0" xfId="0" applyNumberFormat="1" applyFont="1" applyFill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7" fillId="16" borderId="9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4" fontId="8" fillId="12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  <xf numFmtId="4" fontId="10" fillId="1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17" borderId="1" xfId="0" applyFont="1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zoomScale="70" zoomScaleNormal="70" workbookViewId="0">
      <selection activeCell="E45" sqref="E45"/>
    </sheetView>
  </sheetViews>
  <sheetFormatPr defaultColWidth="26.6328125" defaultRowHeight="14.5" x14ac:dyDescent="0.35"/>
  <cols>
    <col min="1" max="1" width="24" style="22" customWidth="1"/>
    <col min="2" max="2" width="26.7265625" style="22" customWidth="1"/>
    <col min="3" max="3" width="23.54296875" style="22" customWidth="1"/>
    <col min="4" max="4" width="17.81640625" style="22" customWidth="1"/>
    <col min="5" max="5" width="12.453125" style="22" customWidth="1"/>
    <col min="6" max="6" width="16.6328125" style="22" customWidth="1"/>
    <col min="7" max="7" width="13.90625" style="22" customWidth="1"/>
    <col min="8" max="8" width="14.08984375" style="22" customWidth="1"/>
    <col min="9" max="9" width="13.81640625" style="22" customWidth="1"/>
    <col min="10" max="10" width="14" style="22" customWidth="1"/>
    <col min="11" max="11" width="13.6328125" style="22" customWidth="1"/>
    <col min="12" max="12" width="16.08984375" style="22" customWidth="1"/>
    <col min="13" max="13" width="15.7265625" style="22" customWidth="1"/>
    <col min="14" max="16384" width="26.6328125" style="22"/>
  </cols>
  <sheetData>
    <row r="1" spans="1:15" ht="43.5" x14ac:dyDescent="0.35">
      <c r="A1" s="19" t="s">
        <v>2</v>
      </c>
      <c r="B1" s="20" t="s">
        <v>3</v>
      </c>
      <c r="C1" s="50" t="s">
        <v>18</v>
      </c>
      <c r="D1" s="20" t="s">
        <v>5</v>
      </c>
      <c r="E1" s="4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 x14ac:dyDescent="0.35">
      <c r="A2" s="23" t="s">
        <v>6</v>
      </c>
      <c r="B2" s="24">
        <f>B43</f>
        <v>0.1</v>
      </c>
      <c r="C2" s="51">
        <v>5000</v>
      </c>
      <c r="D2" s="26">
        <v>1</v>
      </c>
      <c r="E2" s="27">
        <f>$C$7*B2</f>
        <v>200</v>
      </c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5" x14ac:dyDescent="0.35">
      <c r="A3" s="23" t="s">
        <v>7</v>
      </c>
      <c r="B3" s="24">
        <f>SUM(B44:B46)</f>
        <v>0.42000000000000004</v>
      </c>
      <c r="C3" s="51">
        <v>3000</v>
      </c>
      <c r="D3" s="26">
        <v>3</v>
      </c>
      <c r="E3" s="27">
        <f t="shared" ref="E3:E5" si="0">$C$7*B3</f>
        <v>840.00000000000011</v>
      </c>
    </row>
    <row r="4" spans="1:15" x14ac:dyDescent="0.35">
      <c r="A4" s="23" t="s">
        <v>8</v>
      </c>
      <c r="B4" s="24">
        <f>SUM(B47:B49)</f>
        <v>0.26</v>
      </c>
      <c r="C4" s="51">
        <v>1500</v>
      </c>
      <c r="D4" s="26">
        <v>3</v>
      </c>
      <c r="E4" s="27">
        <f t="shared" si="0"/>
        <v>520</v>
      </c>
    </row>
    <row r="5" spans="1:15" x14ac:dyDescent="0.35">
      <c r="A5" s="23" t="s">
        <v>9</v>
      </c>
      <c r="B5" s="24">
        <f>SUM(B50:B52)</f>
        <v>0.22</v>
      </c>
      <c r="C5" s="51">
        <v>1000</v>
      </c>
      <c r="D5" s="26">
        <v>3</v>
      </c>
      <c r="E5" s="27">
        <f t="shared" si="0"/>
        <v>440</v>
      </c>
    </row>
    <row r="7" spans="1:15" ht="13.5" customHeight="1" x14ac:dyDescent="0.35">
      <c r="B7" s="1" t="s">
        <v>10</v>
      </c>
      <c r="C7" s="2">
        <v>2000</v>
      </c>
      <c r="D7" s="3"/>
      <c r="E7" s="3"/>
      <c r="F7" s="3"/>
      <c r="G7" s="3"/>
      <c r="H7" s="3"/>
    </row>
    <row r="8" spans="1:15" ht="13.5" customHeight="1" x14ac:dyDescent="0.35">
      <c r="B8" s="4"/>
      <c r="C8" s="3"/>
      <c r="D8" s="3"/>
      <c r="E8" s="3"/>
      <c r="F8" s="3"/>
      <c r="G8" s="3"/>
      <c r="H8" s="3"/>
    </row>
    <row r="9" spans="1:15" ht="13.5" customHeight="1" x14ac:dyDescent="0.35">
      <c r="A9" s="29" t="s">
        <v>1</v>
      </c>
      <c r="B9" s="30">
        <v>1</v>
      </c>
      <c r="C9" s="30">
        <v>2</v>
      </c>
      <c r="D9" s="30">
        <v>3</v>
      </c>
      <c r="E9" s="30">
        <v>4</v>
      </c>
      <c r="F9" s="30">
        <v>5</v>
      </c>
      <c r="G9" s="30">
        <v>6</v>
      </c>
      <c r="H9" s="30">
        <v>7</v>
      </c>
      <c r="I9" s="30">
        <v>8</v>
      </c>
      <c r="J9" s="30">
        <v>9</v>
      </c>
      <c r="K9" s="30">
        <v>10</v>
      </c>
    </row>
    <row r="10" spans="1:15" ht="13.5" customHeight="1" x14ac:dyDescent="0.35">
      <c r="A10" s="29" t="s">
        <v>0</v>
      </c>
      <c r="B10" s="31">
        <v>0.1</v>
      </c>
      <c r="C10" s="31">
        <v>0.15</v>
      </c>
      <c r="D10" s="31">
        <v>0.05</v>
      </c>
      <c r="E10" s="31">
        <v>0.15</v>
      </c>
      <c r="F10" s="31">
        <v>0.1</v>
      </c>
      <c r="G10" s="31">
        <v>0.15</v>
      </c>
      <c r="H10" s="31">
        <v>0.05</v>
      </c>
      <c r="I10" s="31">
        <v>0.15</v>
      </c>
      <c r="J10" s="31">
        <v>0.05</v>
      </c>
      <c r="K10" s="31">
        <v>0.05</v>
      </c>
    </row>
    <row r="11" spans="1:15" x14ac:dyDescent="0.35">
      <c r="B11" s="5">
        <f>$C$7*B10</f>
        <v>200</v>
      </c>
      <c r="C11" s="5">
        <f t="shared" ref="C11:K11" si="1">$C$7*C10</f>
        <v>300</v>
      </c>
      <c r="D11" s="5">
        <f t="shared" si="1"/>
        <v>100</v>
      </c>
      <c r="E11" s="5">
        <f t="shared" si="1"/>
        <v>300</v>
      </c>
      <c r="F11" s="5">
        <f t="shared" si="1"/>
        <v>200</v>
      </c>
      <c r="G11" s="5">
        <f t="shared" si="1"/>
        <v>300</v>
      </c>
      <c r="H11" s="5">
        <f t="shared" si="1"/>
        <v>100</v>
      </c>
      <c r="I11" s="5">
        <f t="shared" si="1"/>
        <v>300</v>
      </c>
      <c r="J11" s="5">
        <f t="shared" si="1"/>
        <v>100</v>
      </c>
      <c r="K11" s="5">
        <f t="shared" si="1"/>
        <v>100</v>
      </c>
    </row>
    <row r="12" spans="1:15" ht="15" thickBot="1" x14ac:dyDescent="0.4"/>
    <row r="13" spans="1:15" ht="13" customHeight="1" x14ac:dyDescent="0.35">
      <c r="A13" s="6" t="s">
        <v>11</v>
      </c>
      <c r="B13" s="7">
        <v>1</v>
      </c>
      <c r="C13" s="7">
        <v>2</v>
      </c>
      <c r="D13" s="7">
        <v>3</v>
      </c>
      <c r="E13" s="7">
        <v>4</v>
      </c>
      <c r="F13" s="7">
        <v>5</v>
      </c>
      <c r="G13" s="7">
        <v>6</v>
      </c>
      <c r="H13" s="7">
        <v>7</v>
      </c>
      <c r="I13" s="7">
        <v>8</v>
      </c>
      <c r="J13" s="7">
        <v>9</v>
      </c>
      <c r="K13" s="8">
        <v>10</v>
      </c>
    </row>
    <row r="14" spans="1:15" ht="13" customHeight="1" x14ac:dyDescent="0.3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1"/>
    </row>
    <row r="15" spans="1:15" ht="12.5" customHeight="1" x14ac:dyDescent="0.3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1"/>
    </row>
    <row r="16" spans="1:15" ht="2.5" hidden="1" customHeight="1" thickBot="1" x14ac:dyDescent="0.4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1"/>
    </row>
    <row r="17" spans="1:12" x14ac:dyDescent="0.35">
      <c r="A17" s="12" t="s">
        <v>6</v>
      </c>
      <c r="B17" s="13">
        <f>$C$7*B$10*$B2</f>
        <v>20</v>
      </c>
      <c r="C17" s="13">
        <f>$C$7*C$10*$B2</f>
        <v>30</v>
      </c>
      <c r="D17" s="13">
        <f>$C$7*D$10*$B2</f>
        <v>10</v>
      </c>
      <c r="E17" s="13">
        <f>$C$7*E$10*$B2</f>
        <v>30</v>
      </c>
      <c r="F17" s="13">
        <f>$C$7*F$10*$B2</f>
        <v>20</v>
      </c>
      <c r="G17" s="13">
        <f>$C$7*G$10*$B2</f>
        <v>30</v>
      </c>
      <c r="H17" s="13">
        <f>$C$7*H$10*$B2</f>
        <v>10</v>
      </c>
      <c r="I17" s="13">
        <f>$C$7*I$10*$B2</f>
        <v>30</v>
      </c>
      <c r="J17" s="13">
        <f>$C$7*J$10*$B2</f>
        <v>10</v>
      </c>
      <c r="K17" s="14">
        <f>$C$7*K$10*$B2</f>
        <v>10</v>
      </c>
      <c r="L17" s="5">
        <f>SUM(B17:K17)</f>
        <v>200</v>
      </c>
    </row>
    <row r="18" spans="1:12" x14ac:dyDescent="0.35">
      <c r="A18" s="12" t="s">
        <v>7</v>
      </c>
      <c r="B18" s="13">
        <f>$C$7*B$10*$B3</f>
        <v>84.000000000000014</v>
      </c>
      <c r="C18" s="13">
        <f>$C$7*C$10*$B3</f>
        <v>126.00000000000001</v>
      </c>
      <c r="D18" s="13">
        <f>$C$7*D$10*$B3</f>
        <v>42.000000000000007</v>
      </c>
      <c r="E18" s="13">
        <f>$C$7*E$10*$B3</f>
        <v>126.00000000000001</v>
      </c>
      <c r="F18" s="13">
        <f>$C$7*F$10*$B3</f>
        <v>84.000000000000014</v>
      </c>
      <c r="G18" s="13">
        <f>$C$7*G$10*$B3</f>
        <v>126.00000000000001</v>
      </c>
      <c r="H18" s="13">
        <f>$C$7*H$10*$B3</f>
        <v>42.000000000000007</v>
      </c>
      <c r="I18" s="13">
        <f>$C$7*I$10*$B3</f>
        <v>126.00000000000001</v>
      </c>
      <c r="J18" s="13">
        <f>$C$7*J$10*$B3</f>
        <v>42.000000000000007</v>
      </c>
      <c r="K18" s="14">
        <f>$C$7*K$10*$B3</f>
        <v>42.000000000000007</v>
      </c>
      <c r="L18" s="5">
        <f t="shared" ref="L18:L20" si="2">SUM(B18:K18)</f>
        <v>840.00000000000011</v>
      </c>
    </row>
    <row r="19" spans="1:12" x14ac:dyDescent="0.35">
      <c r="A19" s="12" t="s">
        <v>8</v>
      </c>
      <c r="B19" s="13">
        <f>$C$7*B$10*$B4</f>
        <v>52</v>
      </c>
      <c r="C19" s="13">
        <f>$C$7*C$10*$B4</f>
        <v>78</v>
      </c>
      <c r="D19" s="13">
        <f>$C$7*D$10*$B4</f>
        <v>26</v>
      </c>
      <c r="E19" s="13">
        <f>$C$7*E$10*$B4</f>
        <v>78</v>
      </c>
      <c r="F19" s="13">
        <f>$C$7*F$10*$B4</f>
        <v>52</v>
      </c>
      <c r="G19" s="13">
        <f>$C$7*G$10*$B4</f>
        <v>78</v>
      </c>
      <c r="H19" s="13">
        <f>$C$7*H$10*$B4</f>
        <v>26</v>
      </c>
      <c r="I19" s="13">
        <f>$C$7*I$10*$B4</f>
        <v>78</v>
      </c>
      <c r="J19" s="13">
        <f>$C$7*J$10*$B4</f>
        <v>26</v>
      </c>
      <c r="K19" s="14">
        <f>$C$7*K$10*$B4</f>
        <v>26</v>
      </c>
      <c r="L19" s="5">
        <f t="shared" si="2"/>
        <v>520</v>
      </c>
    </row>
    <row r="20" spans="1:12" ht="15" thickBot="1" x14ac:dyDescent="0.4">
      <c r="A20" s="15" t="s">
        <v>9</v>
      </c>
      <c r="B20" s="16">
        <f>$C$7*B$10*$B5</f>
        <v>44</v>
      </c>
      <c r="C20" s="16">
        <f>$C$7*C$10*$B5</f>
        <v>66</v>
      </c>
      <c r="D20" s="16">
        <f>$C$7*D$10*$B5</f>
        <v>22</v>
      </c>
      <c r="E20" s="16">
        <f>$C$7*E$10*$B5</f>
        <v>66</v>
      </c>
      <c r="F20" s="16">
        <f>$C$7*F$10*$B5</f>
        <v>44</v>
      </c>
      <c r="G20" s="16">
        <f>$C$7*G$10*$B5</f>
        <v>66</v>
      </c>
      <c r="H20" s="16">
        <f>$C$7*H$10*$B5</f>
        <v>22</v>
      </c>
      <c r="I20" s="16">
        <f>$C$7*I$10*$B5</f>
        <v>66</v>
      </c>
      <c r="J20" s="16">
        <f>$C$7*J$10*$B5</f>
        <v>22</v>
      </c>
      <c r="K20" s="17">
        <f>$C$7*K$10*$B5</f>
        <v>22</v>
      </c>
      <c r="L20" s="5">
        <f t="shared" si="2"/>
        <v>440</v>
      </c>
    </row>
    <row r="21" spans="1:12" x14ac:dyDescent="0.35">
      <c r="B21" s="18">
        <f>SUM(B17:B20)</f>
        <v>200</v>
      </c>
      <c r="C21" s="18">
        <f t="shared" ref="C21:K21" si="3">SUM(C17:C20)</f>
        <v>300</v>
      </c>
      <c r="D21" s="18">
        <f t="shared" si="3"/>
        <v>100</v>
      </c>
      <c r="E21" s="18">
        <f t="shared" si="3"/>
        <v>300</v>
      </c>
      <c r="F21" s="18">
        <f t="shared" si="3"/>
        <v>200</v>
      </c>
      <c r="G21" s="18">
        <f t="shared" si="3"/>
        <v>300</v>
      </c>
      <c r="H21" s="18">
        <f t="shared" si="3"/>
        <v>100</v>
      </c>
      <c r="I21" s="18">
        <f t="shared" si="3"/>
        <v>300</v>
      </c>
      <c r="J21" s="18">
        <f t="shared" si="3"/>
        <v>100</v>
      </c>
      <c r="K21" s="18">
        <f t="shared" si="3"/>
        <v>100</v>
      </c>
      <c r="L21" s="32">
        <f>SUM(B21:K21)</f>
        <v>2000</v>
      </c>
    </row>
    <row r="22" spans="1:12" ht="15" thickBot="1" x14ac:dyDescent="0.4"/>
    <row r="23" spans="1:12" x14ac:dyDescent="0.35">
      <c r="A23" s="6" t="s">
        <v>12</v>
      </c>
      <c r="B23" s="7">
        <v>1</v>
      </c>
      <c r="C23" s="7">
        <v>2</v>
      </c>
      <c r="D23" s="7">
        <v>3</v>
      </c>
      <c r="E23" s="7">
        <v>4</v>
      </c>
      <c r="F23" s="7">
        <v>5</v>
      </c>
      <c r="G23" s="7">
        <v>6</v>
      </c>
      <c r="H23" s="7">
        <v>7</v>
      </c>
      <c r="I23" s="7">
        <v>8</v>
      </c>
      <c r="J23" s="7">
        <v>9</v>
      </c>
      <c r="K23" s="8">
        <v>10</v>
      </c>
    </row>
    <row r="24" spans="1:12" x14ac:dyDescent="0.3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1"/>
    </row>
    <row r="25" spans="1:12" x14ac:dyDescent="0.3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1"/>
    </row>
    <row r="26" spans="1:12" x14ac:dyDescent="0.3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1"/>
    </row>
    <row r="27" spans="1:12" x14ac:dyDescent="0.35">
      <c r="A27" s="33" t="s">
        <v>13</v>
      </c>
      <c r="B27" s="13">
        <f>B28+B29</f>
        <v>399999.99999998865</v>
      </c>
      <c r="C27" s="13">
        <f t="shared" ref="C27:K27" si="4">C28+C29</f>
        <v>599999.999999983</v>
      </c>
      <c r="D27" s="13">
        <f t="shared" si="4"/>
        <v>199999.99999999432</v>
      </c>
      <c r="E27" s="13">
        <f t="shared" si="4"/>
        <v>599999.999999983</v>
      </c>
      <c r="F27" s="13">
        <f>F28+F29</f>
        <v>399999.99999998865</v>
      </c>
      <c r="G27" s="13">
        <f t="shared" si="4"/>
        <v>599999.999999983</v>
      </c>
      <c r="H27" s="13">
        <f t="shared" si="4"/>
        <v>199999.99999999432</v>
      </c>
      <c r="I27" s="13">
        <f t="shared" si="4"/>
        <v>599999.999999983</v>
      </c>
      <c r="J27" s="13">
        <f t="shared" si="4"/>
        <v>199999.99999999432</v>
      </c>
      <c r="K27" s="13">
        <f t="shared" si="4"/>
        <v>199999.99999999432</v>
      </c>
      <c r="L27" s="5">
        <f>SUM(B27:K27)</f>
        <v>3999999.9999998873</v>
      </c>
    </row>
    <row r="28" spans="1:12" x14ac:dyDescent="0.35">
      <c r="A28" s="38" t="s">
        <v>14</v>
      </c>
      <c r="B28" s="13">
        <f>SUM(D35:D38)</f>
        <v>314712.82454759139</v>
      </c>
      <c r="C28" s="13">
        <f t="shared" ref="C28:K28" si="5">SUM(E35:E38)</f>
        <v>472069.23682138714</v>
      </c>
      <c r="D28" s="13">
        <f t="shared" si="5"/>
        <v>157356.41227379569</v>
      </c>
      <c r="E28" s="13">
        <f t="shared" si="5"/>
        <v>472069.23682138714</v>
      </c>
      <c r="F28" s="13">
        <f t="shared" si="5"/>
        <v>314712.82454759139</v>
      </c>
      <c r="G28" s="13">
        <f t="shared" si="5"/>
        <v>472069.23682138714</v>
      </c>
      <c r="H28" s="13">
        <f t="shared" si="5"/>
        <v>157356.41227379569</v>
      </c>
      <c r="I28" s="13">
        <f t="shared" si="5"/>
        <v>472069.23682138714</v>
      </c>
      <c r="J28" s="13">
        <f t="shared" si="5"/>
        <v>157356.41227379569</v>
      </c>
      <c r="K28" s="13">
        <f t="shared" si="5"/>
        <v>157356.41227379569</v>
      </c>
      <c r="L28" s="5">
        <f>SUM(B28:K28)</f>
        <v>3147128.2454759143</v>
      </c>
    </row>
    <row r="29" spans="1:12" x14ac:dyDescent="0.35">
      <c r="A29" s="38" t="s">
        <v>15</v>
      </c>
      <c r="B29" s="13">
        <f>B28*27.1%</f>
        <v>85287.175452397278</v>
      </c>
      <c r="C29" s="13">
        <f t="shared" ref="C29:K29" si="6">C28*27.1%</f>
        <v>127930.76317859592</v>
      </c>
      <c r="D29" s="13">
        <f t="shared" si="6"/>
        <v>42643.587726198639</v>
      </c>
      <c r="E29" s="13">
        <f t="shared" si="6"/>
        <v>127930.76317859592</v>
      </c>
      <c r="F29" s="13">
        <f t="shared" si="6"/>
        <v>85287.175452397278</v>
      </c>
      <c r="G29" s="13">
        <f t="shared" si="6"/>
        <v>127930.76317859592</v>
      </c>
      <c r="H29" s="13">
        <f t="shared" si="6"/>
        <v>42643.587726198639</v>
      </c>
      <c r="I29" s="13">
        <f t="shared" si="6"/>
        <v>127930.76317859592</v>
      </c>
      <c r="J29" s="13">
        <f t="shared" si="6"/>
        <v>42643.587726198639</v>
      </c>
      <c r="K29" s="13">
        <f t="shared" si="6"/>
        <v>42643.587726198639</v>
      </c>
      <c r="L29" s="5">
        <f t="shared" ref="L28:L31" si="7">SUM(B29:K29)</f>
        <v>852871.75452397263</v>
      </c>
    </row>
    <row r="30" spans="1:12" x14ac:dyDescent="0.35">
      <c r="A30" s="40" t="s">
        <v>16</v>
      </c>
      <c r="B30" s="39">
        <f>B27*25%</f>
        <v>99999.999999997162</v>
      </c>
      <c r="C30" s="39">
        <f t="shared" ref="C30:K30" si="8">C27*25%</f>
        <v>149999.99999999575</v>
      </c>
      <c r="D30" s="39">
        <f t="shared" si="8"/>
        <v>49999.999999998581</v>
      </c>
      <c r="E30" s="39">
        <f t="shared" si="8"/>
        <v>149999.99999999575</v>
      </c>
      <c r="F30" s="39">
        <f t="shared" si="8"/>
        <v>99999.999999997162</v>
      </c>
      <c r="G30" s="39">
        <f t="shared" si="8"/>
        <v>149999.99999999575</v>
      </c>
      <c r="H30" s="39">
        <f t="shared" si="8"/>
        <v>49999.999999998581</v>
      </c>
      <c r="I30" s="39">
        <f t="shared" si="8"/>
        <v>149999.99999999575</v>
      </c>
      <c r="J30" s="39">
        <f t="shared" si="8"/>
        <v>49999.999999998581</v>
      </c>
      <c r="K30" s="39">
        <f t="shared" si="8"/>
        <v>49999.999999998581</v>
      </c>
      <c r="L30" s="5">
        <f t="shared" si="7"/>
        <v>999999.99999997183</v>
      </c>
    </row>
    <row r="31" spans="1:12" ht="15" thickBot="1" x14ac:dyDescent="0.4">
      <c r="A31" s="34" t="s">
        <v>17</v>
      </c>
      <c r="B31" s="49">
        <f>B27+B30</f>
        <v>499999.9999999858</v>
      </c>
      <c r="C31" s="49">
        <f t="shared" ref="C31:K31" si="9">C27+C30</f>
        <v>749999.99999997881</v>
      </c>
      <c r="D31" s="49">
        <f t="shared" si="9"/>
        <v>249999.9999999929</v>
      </c>
      <c r="E31" s="49">
        <f t="shared" si="9"/>
        <v>749999.99999997881</v>
      </c>
      <c r="F31" s="49">
        <f t="shared" si="9"/>
        <v>499999.9999999858</v>
      </c>
      <c r="G31" s="49">
        <f t="shared" si="9"/>
        <v>749999.99999997881</v>
      </c>
      <c r="H31" s="49">
        <f t="shared" si="9"/>
        <v>249999.9999999929</v>
      </c>
      <c r="I31" s="49">
        <f t="shared" si="9"/>
        <v>749999.99999997881</v>
      </c>
      <c r="J31" s="49">
        <f t="shared" si="9"/>
        <v>249999.9999999929</v>
      </c>
      <c r="K31" s="49">
        <f t="shared" si="9"/>
        <v>249999.9999999929</v>
      </c>
      <c r="L31" s="45">
        <f t="shared" si="7"/>
        <v>4999999.9999998584</v>
      </c>
    </row>
    <row r="32" spans="1:12" x14ac:dyDescent="0.35"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7"/>
    </row>
    <row r="34" spans="1:14" ht="43.5" x14ac:dyDescent="0.35">
      <c r="A34" s="19" t="s">
        <v>2</v>
      </c>
      <c r="B34" s="20" t="s">
        <v>3</v>
      </c>
      <c r="C34" s="20" t="s">
        <v>4</v>
      </c>
      <c r="D34" s="37">
        <v>1</v>
      </c>
      <c r="E34" s="37">
        <v>2</v>
      </c>
      <c r="F34" s="37">
        <v>3</v>
      </c>
      <c r="G34" s="37">
        <v>4</v>
      </c>
      <c r="H34" s="37">
        <v>5</v>
      </c>
      <c r="I34" s="37">
        <v>6</v>
      </c>
      <c r="J34" s="37">
        <v>7</v>
      </c>
      <c r="K34" s="37">
        <v>8</v>
      </c>
      <c r="L34" s="37">
        <v>9</v>
      </c>
      <c r="M34" s="37">
        <v>10</v>
      </c>
      <c r="N34" s="52" t="s">
        <v>19</v>
      </c>
    </row>
    <row r="35" spans="1:14" x14ac:dyDescent="0.35">
      <c r="A35" s="23" t="s">
        <v>6</v>
      </c>
      <c r="B35" s="24">
        <v>0.1</v>
      </c>
      <c r="C35" s="53">
        <v>3000</v>
      </c>
      <c r="D35" s="41">
        <f>B17*$C35</f>
        <v>60000</v>
      </c>
      <c r="E35" s="41">
        <f>C17*$C35</f>
        <v>90000</v>
      </c>
      <c r="F35" s="41">
        <f>D17*$C35</f>
        <v>30000</v>
      </c>
      <c r="G35" s="41">
        <f>E17*$C35</f>
        <v>90000</v>
      </c>
      <c r="H35" s="41">
        <f>F17*$C35</f>
        <v>60000</v>
      </c>
      <c r="I35" s="41">
        <f>G17*$C35</f>
        <v>90000</v>
      </c>
      <c r="J35" s="41">
        <f>H17*$C35</f>
        <v>30000</v>
      </c>
      <c r="K35" s="41">
        <f>I17*$C35</f>
        <v>90000</v>
      </c>
      <c r="L35" s="41">
        <f>J17*$C35</f>
        <v>30000</v>
      </c>
      <c r="M35" s="41">
        <f>K17*$C35</f>
        <v>30000</v>
      </c>
      <c r="N35" s="48">
        <f>SUM(D35:M35)</f>
        <v>600000</v>
      </c>
    </row>
    <row r="36" spans="1:14" x14ac:dyDescent="0.35">
      <c r="A36" s="23" t="s">
        <v>7</v>
      </c>
      <c r="B36" s="24">
        <v>0.42000000000000004</v>
      </c>
      <c r="C36" s="53">
        <v>1591.7617535727945</v>
      </c>
      <c r="D36" s="41">
        <f>B18*$C36</f>
        <v>133707.98730011476</v>
      </c>
      <c r="E36" s="41">
        <f>C18*$C36</f>
        <v>200561.98095017215</v>
      </c>
      <c r="F36" s="41">
        <f>D18*$C36</f>
        <v>66853.993650057382</v>
      </c>
      <c r="G36" s="41">
        <f>E18*$C36</f>
        <v>200561.98095017215</v>
      </c>
      <c r="H36" s="41">
        <f>F18*$C36</f>
        <v>133707.98730011476</v>
      </c>
      <c r="I36" s="41">
        <f>G18*$C36</f>
        <v>200561.98095017215</v>
      </c>
      <c r="J36" s="41">
        <f>H18*$C36</f>
        <v>66853.993650057382</v>
      </c>
      <c r="K36" s="41">
        <f>I18*$C36</f>
        <v>200561.98095017215</v>
      </c>
      <c r="L36" s="41">
        <f>J18*$C36</f>
        <v>66853.993650057382</v>
      </c>
      <c r="M36" s="41">
        <f>K18*$C36</f>
        <v>66853.993650057382</v>
      </c>
      <c r="N36" s="48">
        <f t="shared" ref="N36:N38" si="10">SUM(D36:M36)</f>
        <v>1337079.8730011475</v>
      </c>
    </row>
    <row r="37" spans="1:14" x14ac:dyDescent="0.35">
      <c r="A37" s="23" t="s">
        <v>8</v>
      </c>
      <c r="B37" s="24">
        <v>0.26</v>
      </c>
      <c r="C37" s="53">
        <v>1480.862254759166</v>
      </c>
      <c r="D37" s="41">
        <f>B19*$C37</f>
        <v>77004.837247476637</v>
      </c>
      <c r="E37" s="41">
        <f>C19*$C37</f>
        <v>115507.25587121495</v>
      </c>
      <c r="F37" s="41">
        <f>D19*$C37</f>
        <v>38502.418623738318</v>
      </c>
      <c r="G37" s="41">
        <f>E19*$C37</f>
        <v>115507.25587121495</v>
      </c>
      <c r="H37" s="41">
        <f>F19*$C37</f>
        <v>77004.837247476637</v>
      </c>
      <c r="I37" s="41">
        <f>G19*$C37</f>
        <v>115507.25587121495</v>
      </c>
      <c r="J37" s="41">
        <f>H19*$C37</f>
        <v>38502.418623738318</v>
      </c>
      <c r="K37" s="41">
        <f>I19*$C37</f>
        <v>115507.25587121495</v>
      </c>
      <c r="L37" s="41">
        <f>J19*$C37</f>
        <v>38502.418623738318</v>
      </c>
      <c r="M37" s="41">
        <f>K19*$C37</f>
        <v>38502.418623738318</v>
      </c>
      <c r="N37" s="48">
        <f t="shared" si="10"/>
        <v>770048.37247476634</v>
      </c>
    </row>
    <row r="38" spans="1:14" x14ac:dyDescent="0.35">
      <c r="A38" s="23" t="s">
        <v>9</v>
      </c>
      <c r="B38" s="24">
        <v>0.22</v>
      </c>
      <c r="C38" s="53">
        <v>1000</v>
      </c>
      <c r="D38" s="41">
        <f>B20*$C38</f>
        <v>44000</v>
      </c>
      <c r="E38" s="41">
        <f>C20*$C38</f>
        <v>66000</v>
      </c>
      <c r="F38" s="41">
        <f>D20*$C38</f>
        <v>22000</v>
      </c>
      <c r="G38" s="41">
        <f>E20*$C38</f>
        <v>66000</v>
      </c>
      <c r="H38" s="41">
        <f>F20*$C38</f>
        <v>44000</v>
      </c>
      <c r="I38" s="41">
        <f>G20*$C38</f>
        <v>66000</v>
      </c>
      <c r="J38" s="41">
        <f>H20*$C38</f>
        <v>22000</v>
      </c>
      <c r="K38" s="41">
        <f>I20*$C38</f>
        <v>66000</v>
      </c>
      <c r="L38" s="41">
        <f>J20*$C38</f>
        <v>22000</v>
      </c>
      <c r="M38" s="41">
        <f>K20*$C38</f>
        <v>22000</v>
      </c>
      <c r="N38" s="48">
        <f t="shared" si="10"/>
        <v>440000</v>
      </c>
    </row>
    <row r="39" spans="1:14" x14ac:dyDescent="0.3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4">
        <f>SUM(N35:N38)</f>
        <v>3147128.2454759139</v>
      </c>
    </row>
    <row r="42" spans="1:14" x14ac:dyDescent="0.35">
      <c r="A42" s="54"/>
      <c r="B42" s="55" t="s">
        <v>20</v>
      </c>
      <c r="C42" s="43" t="s">
        <v>30</v>
      </c>
    </row>
    <row r="43" spans="1:14" x14ac:dyDescent="0.35">
      <c r="A43" s="55" t="s">
        <v>6</v>
      </c>
      <c r="B43" s="56">
        <v>0.1</v>
      </c>
      <c r="C43" s="48">
        <f>87%*B43*$L$28</f>
        <v>273800.15735640458</v>
      </c>
    </row>
    <row r="44" spans="1:14" x14ac:dyDescent="0.35">
      <c r="A44" s="55" t="s">
        <v>21</v>
      </c>
      <c r="B44" s="56">
        <v>0.21</v>
      </c>
      <c r="C44" s="48">
        <f t="shared" ref="C44:C52" si="11">87%*B44*$L$28</f>
        <v>574980.33044844959</v>
      </c>
    </row>
    <row r="45" spans="1:14" x14ac:dyDescent="0.35">
      <c r="A45" s="55" t="s">
        <v>22</v>
      </c>
      <c r="B45" s="56">
        <v>0.11</v>
      </c>
      <c r="C45" s="48">
        <f t="shared" si="11"/>
        <v>301180.17309204501</v>
      </c>
    </row>
    <row r="46" spans="1:14" x14ac:dyDescent="0.35">
      <c r="A46" s="55" t="s">
        <v>23</v>
      </c>
      <c r="B46" s="56">
        <v>0.1</v>
      </c>
      <c r="C46" s="48">
        <f t="shared" si="11"/>
        <v>273800.15735640458</v>
      </c>
    </row>
    <row r="47" spans="1:14" x14ac:dyDescent="0.35">
      <c r="A47" s="55" t="s">
        <v>24</v>
      </c>
      <c r="B47" s="56">
        <v>0.09</v>
      </c>
      <c r="C47" s="48">
        <f t="shared" si="11"/>
        <v>246420.14162076407</v>
      </c>
    </row>
    <row r="48" spans="1:14" x14ac:dyDescent="0.35">
      <c r="A48" s="55" t="s">
        <v>25</v>
      </c>
      <c r="B48" s="56">
        <v>0.1</v>
      </c>
      <c r="C48" s="48">
        <f t="shared" si="11"/>
        <v>273800.15735640458</v>
      </c>
    </row>
    <row r="49" spans="1:3" x14ac:dyDescent="0.35">
      <c r="A49" s="55" t="s">
        <v>26</v>
      </c>
      <c r="B49" s="56">
        <v>7.0000000000000007E-2</v>
      </c>
      <c r="C49" s="48">
        <f t="shared" si="11"/>
        <v>191660.1101494832</v>
      </c>
    </row>
    <row r="50" spans="1:3" x14ac:dyDescent="0.35">
      <c r="A50" s="55" t="s">
        <v>27</v>
      </c>
      <c r="B50" s="56">
        <v>0.1</v>
      </c>
      <c r="C50" s="48">
        <f t="shared" si="11"/>
        <v>273800.15735640458</v>
      </c>
    </row>
    <row r="51" spans="1:3" x14ac:dyDescent="0.35">
      <c r="A51" s="55" t="s">
        <v>28</v>
      </c>
      <c r="B51" s="56">
        <v>0.1</v>
      </c>
      <c r="C51" s="48">
        <f t="shared" si="11"/>
        <v>273800.15735640458</v>
      </c>
    </row>
    <row r="52" spans="1:3" x14ac:dyDescent="0.35">
      <c r="A52" s="55" t="s">
        <v>29</v>
      </c>
      <c r="B52" s="56">
        <v>0.02</v>
      </c>
      <c r="C52" s="48">
        <f t="shared" si="11"/>
        <v>54760.031471280905</v>
      </c>
    </row>
    <row r="53" spans="1:3" x14ac:dyDescent="0.35">
      <c r="A53" s="43"/>
      <c r="B53" s="43"/>
      <c r="C53" s="57">
        <f>SUM(C43:C52)</f>
        <v>2738001.5735640461</v>
      </c>
    </row>
  </sheetData>
  <mergeCells count="22">
    <mergeCell ref="J23:J26"/>
    <mergeCell ref="K23:K26"/>
    <mergeCell ref="A23:A26"/>
    <mergeCell ref="B23:B26"/>
    <mergeCell ref="C23:C26"/>
    <mergeCell ref="D23:D26"/>
    <mergeCell ref="E23:E26"/>
    <mergeCell ref="F23:F26"/>
    <mergeCell ref="G23:G26"/>
    <mergeCell ref="H23:H26"/>
    <mergeCell ref="I23:I26"/>
    <mergeCell ref="H13:H16"/>
    <mergeCell ref="I13:I16"/>
    <mergeCell ref="J13:J16"/>
    <mergeCell ref="K13:K16"/>
    <mergeCell ref="A13:A16"/>
    <mergeCell ref="B13:B16"/>
    <mergeCell ref="C13:C16"/>
    <mergeCell ref="D13:D16"/>
    <mergeCell ref="E13:E16"/>
    <mergeCell ref="F13:F16"/>
    <mergeCell ref="G13:G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FD17-E13C-4955-BF58-955717E5D6FD}">
  <dimension ref="A1:O39"/>
  <sheetViews>
    <sheetView zoomScale="70" zoomScaleNormal="70" workbookViewId="0">
      <selection activeCell="I6" sqref="I6"/>
    </sheetView>
  </sheetViews>
  <sheetFormatPr defaultColWidth="26.6328125" defaultRowHeight="14.5" x14ac:dyDescent="0.35"/>
  <cols>
    <col min="1" max="1" width="24" style="22" customWidth="1"/>
    <col min="2" max="2" width="26.7265625" style="22" customWidth="1"/>
    <col min="3" max="3" width="23.54296875" style="22" customWidth="1"/>
    <col min="4" max="4" width="17.81640625" style="22" customWidth="1"/>
    <col min="5" max="5" width="12.453125" style="22" customWidth="1"/>
    <col min="6" max="6" width="16.6328125" style="22" customWidth="1"/>
    <col min="7" max="7" width="13.90625" style="22" customWidth="1"/>
    <col min="8" max="8" width="14.08984375" style="22" customWidth="1"/>
    <col min="9" max="9" width="13.81640625" style="22" customWidth="1"/>
    <col min="10" max="10" width="14" style="22" customWidth="1"/>
    <col min="11" max="11" width="13.6328125" style="22" customWidth="1"/>
    <col min="12" max="12" width="16.08984375" style="22" customWidth="1"/>
    <col min="13" max="13" width="15.7265625" style="22" customWidth="1"/>
    <col min="14" max="16384" width="26.6328125" style="22"/>
  </cols>
  <sheetData>
    <row r="1" spans="1:15" s="22" customFormat="1" ht="43.5" x14ac:dyDescent="0.35">
      <c r="A1" s="19" t="s">
        <v>2</v>
      </c>
      <c r="B1" s="20" t="s">
        <v>3</v>
      </c>
      <c r="C1" s="50" t="s">
        <v>4</v>
      </c>
      <c r="D1" s="20" t="s">
        <v>5</v>
      </c>
      <c r="E1" s="4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 s="22" customFormat="1" x14ac:dyDescent="0.35">
      <c r="A2" s="23" t="s">
        <v>6</v>
      </c>
      <c r="B2" s="24">
        <v>0.1</v>
      </c>
      <c r="C2" s="51">
        <v>5000</v>
      </c>
      <c r="D2" s="26">
        <v>1</v>
      </c>
      <c r="E2" s="27">
        <f>$C$7*B2</f>
        <v>200</v>
      </c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5" s="22" customFormat="1" x14ac:dyDescent="0.35">
      <c r="A3" s="23" t="s">
        <v>7</v>
      </c>
      <c r="B3" s="24">
        <v>0.15</v>
      </c>
      <c r="C3" s="51">
        <v>3000</v>
      </c>
      <c r="D3" s="26">
        <v>3</v>
      </c>
      <c r="E3" s="27">
        <f t="shared" ref="E3:E5" si="0">$C$7*B3</f>
        <v>300</v>
      </c>
    </row>
    <row r="4" spans="1:15" s="22" customFormat="1" x14ac:dyDescent="0.35">
      <c r="A4" s="23" t="s">
        <v>8</v>
      </c>
      <c r="B4" s="24">
        <v>0.25</v>
      </c>
      <c r="C4" s="51">
        <v>1500</v>
      </c>
      <c r="D4" s="26">
        <v>3</v>
      </c>
      <c r="E4" s="27">
        <f t="shared" si="0"/>
        <v>500</v>
      </c>
    </row>
    <row r="5" spans="1:15" s="22" customFormat="1" x14ac:dyDescent="0.35">
      <c r="A5" s="23" t="s">
        <v>9</v>
      </c>
      <c r="B5" s="24">
        <v>0.5</v>
      </c>
      <c r="C5" s="51">
        <v>1000</v>
      </c>
      <c r="D5" s="26">
        <v>3</v>
      </c>
      <c r="E5" s="27">
        <f t="shared" si="0"/>
        <v>1000</v>
      </c>
    </row>
    <row r="7" spans="1:15" s="22" customFormat="1" ht="13.5" customHeight="1" x14ac:dyDescent="0.35">
      <c r="B7" s="1" t="s">
        <v>10</v>
      </c>
      <c r="C7" s="2">
        <v>2000</v>
      </c>
      <c r="D7" s="3"/>
      <c r="E7" s="3"/>
      <c r="F7" s="3"/>
      <c r="G7" s="3"/>
      <c r="H7" s="3"/>
    </row>
    <row r="8" spans="1:15" s="22" customFormat="1" ht="13.5" customHeight="1" x14ac:dyDescent="0.35">
      <c r="B8" s="4"/>
      <c r="C8" s="3"/>
      <c r="D8" s="3"/>
      <c r="E8" s="3"/>
      <c r="F8" s="3"/>
      <c r="G8" s="3"/>
      <c r="H8" s="3"/>
    </row>
    <row r="9" spans="1:15" s="22" customFormat="1" ht="13.5" customHeight="1" x14ac:dyDescent="0.35">
      <c r="A9" s="29" t="s">
        <v>1</v>
      </c>
      <c r="B9" s="30">
        <v>1</v>
      </c>
      <c r="C9" s="30">
        <v>2</v>
      </c>
      <c r="D9" s="30">
        <v>3</v>
      </c>
      <c r="E9" s="30">
        <v>4</v>
      </c>
      <c r="F9" s="30">
        <v>5</v>
      </c>
      <c r="G9" s="30">
        <v>6</v>
      </c>
      <c r="H9" s="30">
        <v>7</v>
      </c>
      <c r="I9" s="30">
        <v>8</v>
      </c>
      <c r="J9" s="30">
        <v>9</v>
      </c>
      <c r="K9" s="30">
        <v>10</v>
      </c>
    </row>
    <row r="10" spans="1:15" s="22" customFormat="1" ht="13.5" customHeight="1" x14ac:dyDescent="0.35">
      <c r="A10" s="29" t="s">
        <v>0</v>
      </c>
      <c r="B10" s="31">
        <v>0.1</v>
      </c>
      <c r="C10" s="31">
        <v>0.15</v>
      </c>
      <c r="D10" s="31">
        <v>0.05</v>
      </c>
      <c r="E10" s="31">
        <v>0.15</v>
      </c>
      <c r="F10" s="31">
        <v>0.1</v>
      </c>
      <c r="G10" s="31">
        <v>0.15</v>
      </c>
      <c r="H10" s="31">
        <v>0.05</v>
      </c>
      <c r="I10" s="31">
        <v>0.15</v>
      </c>
      <c r="J10" s="31">
        <v>0.05</v>
      </c>
      <c r="K10" s="31">
        <v>0.05</v>
      </c>
    </row>
    <row r="11" spans="1:15" s="22" customFormat="1" x14ac:dyDescent="0.35">
      <c r="B11" s="5">
        <f>$C$7*B10</f>
        <v>200</v>
      </c>
      <c r="C11" s="5">
        <f t="shared" ref="C11:K11" si="1">$C$7*C10</f>
        <v>300</v>
      </c>
      <c r="D11" s="5">
        <f t="shared" si="1"/>
        <v>100</v>
      </c>
      <c r="E11" s="5">
        <f t="shared" si="1"/>
        <v>300</v>
      </c>
      <c r="F11" s="5">
        <f t="shared" si="1"/>
        <v>200</v>
      </c>
      <c r="G11" s="5">
        <f t="shared" si="1"/>
        <v>300</v>
      </c>
      <c r="H11" s="5">
        <f t="shared" si="1"/>
        <v>100</v>
      </c>
      <c r="I11" s="5">
        <f t="shared" si="1"/>
        <v>300</v>
      </c>
      <c r="J11" s="5">
        <f t="shared" si="1"/>
        <v>100</v>
      </c>
      <c r="K11" s="5">
        <f t="shared" si="1"/>
        <v>100</v>
      </c>
    </row>
    <row r="12" spans="1:15" s="22" customFormat="1" ht="15" thickBot="1" x14ac:dyDescent="0.4"/>
    <row r="13" spans="1:15" s="22" customFormat="1" ht="13" customHeight="1" x14ac:dyDescent="0.35">
      <c r="A13" s="6" t="s">
        <v>11</v>
      </c>
      <c r="B13" s="7">
        <v>1</v>
      </c>
      <c r="C13" s="7">
        <v>2</v>
      </c>
      <c r="D13" s="7">
        <v>3</v>
      </c>
      <c r="E13" s="7">
        <v>4</v>
      </c>
      <c r="F13" s="7">
        <v>5</v>
      </c>
      <c r="G13" s="7">
        <v>6</v>
      </c>
      <c r="H13" s="7">
        <v>7</v>
      </c>
      <c r="I13" s="7">
        <v>8</v>
      </c>
      <c r="J13" s="7">
        <v>9</v>
      </c>
      <c r="K13" s="8">
        <v>10</v>
      </c>
    </row>
    <row r="14" spans="1:15" s="22" customFormat="1" ht="13" customHeight="1" x14ac:dyDescent="0.3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1"/>
    </row>
    <row r="15" spans="1:15" s="22" customFormat="1" ht="12.5" customHeight="1" x14ac:dyDescent="0.3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1"/>
    </row>
    <row r="16" spans="1:15" s="22" customFormat="1" ht="2.5" hidden="1" customHeight="1" thickBot="1" x14ac:dyDescent="0.4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1"/>
    </row>
    <row r="17" spans="1:12" s="22" customFormat="1" x14ac:dyDescent="0.35">
      <c r="A17" s="12" t="s">
        <v>6</v>
      </c>
      <c r="B17" s="13">
        <f>$C$7*B$10*$B2</f>
        <v>20</v>
      </c>
      <c r="C17" s="13">
        <f>$C$7*C$10*$B2</f>
        <v>30</v>
      </c>
      <c r="D17" s="13">
        <f>$C$7*D$10*$B2</f>
        <v>10</v>
      </c>
      <c r="E17" s="13">
        <f>$C$7*E$10*$B2</f>
        <v>30</v>
      </c>
      <c r="F17" s="13">
        <f>$C$7*F$10*$B2</f>
        <v>20</v>
      </c>
      <c r="G17" s="13">
        <f>$C$7*G$10*$B2</f>
        <v>30</v>
      </c>
      <c r="H17" s="13">
        <f>$C$7*H$10*$B2</f>
        <v>10</v>
      </c>
      <c r="I17" s="13">
        <f>$C$7*I$10*$B2</f>
        <v>30</v>
      </c>
      <c r="J17" s="13">
        <f>$C$7*J$10*$B2</f>
        <v>10</v>
      </c>
      <c r="K17" s="14">
        <f>$C$7*K$10*$B2</f>
        <v>10</v>
      </c>
      <c r="L17" s="5">
        <f>SUM(B17:K17)</f>
        <v>200</v>
      </c>
    </row>
    <row r="18" spans="1:12" s="22" customFormat="1" x14ac:dyDescent="0.35">
      <c r="A18" s="12" t="s">
        <v>7</v>
      </c>
      <c r="B18" s="13">
        <f>$C$7*B$10*$B3</f>
        <v>30</v>
      </c>
      <c r="C18" s="13">
        <f>$C$7*C$10*$B3</f>
        <v>45</v>
      </c>
      <c r="D18" s="13">
        <f>$C$7*D$10*$B3</f>
        <v>15</v>
      </c>
      <c r="E18" s="13">
        <f>$C$7*E$10*$B3</f>
        <v>45</v>
      </c>
      <c r="F18" s="13">
        <f>$C$7*F$10*$B3</f>
        <v>30</v>
      </c>
      <c r="G18" s="13">
        <f>$C$7*G$10*$B3</f>
        <v>45</v>
      </c>
      <c r="H18" s="13">
        <f>$C$7*H$10*$B3</f>
        <v>15</v>
      </c>
      <c r="I18" s="13">
        <f>$C$7*I$10*$B3</f>
        <v>45</v>
      </c>
      <c r="J18" s="13">
        <f>$C$7*J$10*$B3</f>
        <v>15</v>
      </c>
      <c r="K18" s="14">
        <f>$C$7*K$10*$B3</f>
        <v>15</v>
      </c>
      <c r="L18" s="5">
        <f t="shared" ref="L18:L20" si="2">SUM(B18:K18)</f>
        <v>300</v>
      </c>
    </row>
    <row r="19" spans="1:12" s="22" customFormat="1" x14ac:dyDescent="0.35">
      <c r="A19" s="12" t="s">
        <v>8</v>
      </c>
      <c r="B19" s="13">
        <f>$C$7*B$10*$B4</f>
        <v>50</v>
      </c>
      <c r="C19" s="13">
        <f>$C$7*C$10*$B4</f>
        <v>75</v>
      </c>
      <c r="D19" s="13">
        <f>$C$7*D$10*$B4</f>
        <v>25</v>
      </c>
      <c r="E19" s="13">
        <f>$C$7*E$10*$B4</f>
        <v>75</v>
      </c>
      <c r="F19" s="13">
        <f>$C$7*F$10*$B4</f>
        <v>50</v>
      </c>
      <c r="G19" s="13">
        <f>$C$7*G$10*$B4</f>
        <v>75</v>
      </c>
      <c r="H19" s="13">
        <f>$C$7*H$10*$B4</f>
        <v>25</v>
      </c>
      <c r="I19" s="13">
        <f>$C$7*I$10*$B4</f>
        <v>75</v>
      </c>
      <c r="J19" s="13">
        <f>$C$7*J$10*$B4</f>
        <v>25</v>
      </c>
      <c r="K19" s="14">
        <f>$C$7*K$10*$B4</f>
        <v>25</v>
      </c>
      <c r="L19" s="5">
        <f t="shared" si="2"/>
        <v>500</v>
      </c>
    </row>
    <row r="20" spans="1:12" s="22" customFormat="1" ht="15" thickBot="1" x14ac:dyDescent="0.4">
      <c r="A20" s="15" t="s">
        <v>9</v>
      </c>
      <c r="B20" s="16">
        <f>$C$7*B$10*$B5</f>
        <v>100</v>
      </c>
      <c r="C20" s="16">
        <f>$C$7*C$10*$B5</f>
        <v>150</v>
      </c>
      <c r="D20" s="16">
        <f>$C$7*D$10*$B5</f>
        <v>50</v>
      </c>
      <c r="E20" s="16">
        <f>$C$7*E$10*$B5</f>
        <v>150</v>
      </c>
      <c r="F20" s="16">
        <f>$C$7*F$10*$B5</f>
        <v>100</v>
      </c>
      <c r="G20" s="16">
        <f>$C$7*G$10*$B5</f>
        <v>150</v>
      </c>
      <c r="H20" s="16">
        <f>$C$7*H$10*$B5</f>
        <v>50</v>
      </c>
      <c r="I20" s="16">
        <f>$C$7*I$10*$B5</f>
        <v>150</v>
      </c>
      <c r="J20" s="16">
        <f>$C$7*J$10*$B5</f>
        <v>50</v>
      </c>
      <c r="K20" s="17">
        <f>$C$7*K$10*$B5</f>
        <v>50</v>
      </c>
      <c r="L20" s="5">
        <f t="shared" si="2"/>
        <v>1000</v>
      </c>
    </row>
    <row r="21" spans="1:12" s="22" customFormat="1" x14ac:dyDescent="0.35">
      <c r="B21" s="18">
        <f>SUM(B17:B20)</f>
        <v>200</v>
      </c>
      <c r="C21" s="18">
        <f t="shared" ref="C21:K21" si="3">SUM(C17:C20)</f>
        <v>300</v>
      </c>
      <c r="D21" s="18">
        <f t="shared" si="3"/>
        <v>100</v>
      </c>
      <c r="E21" s="18">
        <f t="shared" si="3"/>
        <v>300</v>
      </c>
      <c r="F21" s="18">
        <f t="shared" si="3"/>
        <v>200</v>
      </c>
      <c r="G21" s="18">
        <f t="shared" si="3"/>
        <v>300</v>
      </c>
      <c r="H21" s="18">
        <f t="shared" si="3"/>
        <v>100</v>
      </c>
      <c r="I21" s="18">
        <f t="shared" si="3"/>
        <v>300</v>
      </c>
      <c r="J21" s="18">
        <f t="shared" si="3"/>
        <v>100</v>
      </c>
      <c r="K21" s="18">
        <f t="shared" si="3"/>
        <v>100</v>
      </c>
      <c r="L21" s="32">
        <f>SUM(B21:K21)</f>
        <v>2000</v>
      </c>
    </row>
    <row r="22" spans="1:12" s="22" customFormat="1" ht="15" thickBot="1" x14ac:dyDescent="0.4"/>
    <row r="23" spans="1:12" s="22" customFormat="1" x14ac:dyDescent="0.35">
      <c r="A23" s="6" t="s">
        <v>12</v>
      </c>
      <c r="B23" s="7">
        <v>1</v>
      </c>
      <c r="C23" s="7">
        <v>2</v>
      </c>
      <c r="D23" s="7">
        <v>3</v>
      </c>
      <c r="E23" s="7">
        <v>4</v>
      </c>
      <c r="F23" s="7">
        <v>5</v>
      </c>
      <c r="G23" s="7">
        <v>6</v>
      </c>
      <c r="H23" s="7">
        <v>7</v>
      </c>
      <c r="I23" s="7">
        <v>8</v>
      </c>
      <c r="J23" s="7">
        <v>9</v>
      </c>
      <c r="K23" s="8">
        <v>10</v>
      </c>
    </row>
    <row r="24" spans="1:12" s="22" customFormat="1" x14ac:dyDescent="0.3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1"/>
    </row>
    <row r="25" spans="1:12" s="22" customFormat="1" x14ac:dyDescent="0.3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1"/>
    </row>
    <row r="26" spans="1:12" s="22" customFormat="1" x14ac:dyDescent="0.3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1"/>
    </row>
    <row r="27" spans="1:12" s="22" customFormat="1" x14ac:dyDescent="0.35">
      <c r="A27" s="33" t="s">
        <v>13</v>
      </c>
      <c r="B27" s="13">
        <f>B28+B29</f>
        <v>463915</v>
      </c>
      <c r="C27" s="13">
        <f t="shared" ref="C27:K27" si="4">C28+C29</f>
        <v>695872.5</v>
      </c>
      <c r="D27" s="13">
        <f t="shared" si="4"/>
        <v>231957.5</v>
      </c>
      <c r="E27" s="13">
        <f t="shared" si="4"/>
        <v>695872.5</v>
      </c>
      <c r="F27" s="13">
        <f t="shared" si="4"/>
        <v>463915</v>
      </c>
      <c r="G27" s="13">
        <f t="shared" si="4"/>
        <v>695872.5</v>
      </c>
      <c r="H27" s="13">
        <f t="shared" si="4"/>
        <v>231957.5</v>
      </c>
      <c r="I27" s="13">
        <f t="shared" si="4"/>
        <v>695872.5</v>
      </c>
      <c r="J27" s="13">
        <f t="shared" si="4"/>
        <v>231957.5</v>
      </c>
      <c r="K27" s="13">
        <f t="shared" si="4"/>
        <v>231957.5</v>
      </c>
      <c r="L27" s="5">
        <f>SUM(B27:K27)</f>
        <v>4639150</v>
      </c>
    </row>
    <row r="28" spans="1:12" s="22" customFormat="1" x14ac:dyDescent="0.35">
      <c r="A28" s="38" t="s">
        <v>14</v>
      </c>
      <c r="B28" s="13">
        <f>SUM(D35:D38)</f>
        <v>365000</v>
      </c>
      <c r="C28" s="13">
        <f t="shared" ref="C28:K28" si="5">SUM(E35:E38)</f>
        <v>547500</v>
      </c>
      <c r="D28" s="13">
        <f t="shared" si="5"/>
        <v>182500</v>
      </c>
      <c r="E28" s="13">
        <f t="shared" si="5"/>
        <v>547500</v>
      </c>
      <c r="F28" s="13">
        <f t="shared" si="5"/>
        <v>365000</v>
      </c>
      <c r="G28" s="13">
        <f t="shared" si="5"/>
        <v>547500</v>
      </c>
      <c r="H28" s="13">
        <f t="shared" si="5"/>
        <v>182500</v>
      </c>
      <c r="I28" s="13">
        <f t="shared" si="5"/>
        <v>547500</v>
      </c>
      <c r="J28" s="13">
        <f t="shared" si="5"/>
        <v>182500</v>
      </c>
      <c r="K28" s="13">
        <f t="shared" si="5"/>
        <v>182500</v>
      </c>
      <c r="L28" s="5">
        <f t="shared" ref="L28:L31" si="6">SUM(B28:K28)</f>
        <v>3650000</v>
      </c>
    </row>
    <row r="29" spans="1:12" s="22" customFormat="1" x14ac:dyDescent="0.35">
      <c r="A29" s="38" t="s">
        <v>15</v>
      </c>
      <c r="B29" s="13">
        <f>B28*27.1%</f>
        <v>98915</v>
      </c>
      <c r="C29" s="13">
        <f t="shared" ref="C29:K29" si="7">C28*27.1%</f>
        <v>148372.5</v>
      </c>
      <c r="D29" s="13">
        <f t="shared" si="7"/>
        <v>49457.5</v>
      </c>
      <c r="E29" s="13">
        <f t="shared" si="7"/>
        <v>148372.5</v>
      </c>
      <c r="F29" s="13">
        <f t="shared" si="7"/>
        <v>98915</v>
      </c>
      <c r="G29" s="13">
        <f t="shared" si="7"/>
        <v>148372.5</v>
      </c>
      <c r="H29" s="13">
        <f t="shared" si="7"/>
        <v>49457.5</v>
      </c>
      <c r="I29" s="13">
        <f t="shared" si="7"/>
        <v>148372.5</v>
      </c>
      <c r="J29" s="13">
        <f t="shared" si="7"/>
        <v>49457.5</v>
      </c>
      <c r="K29" s="13">
        <f t="shared" si="7"/>
        <v>49457.5</v>
      </c>
      <c r="L29" s="5">
        <f t="shared" si="6"/>
        <v>989150</v>
      </c>
    </row>
    <row r="30" spans="1:12" s="22" customFormat="1" x14ac:dyDescent="0.35">
      <c r="A30" s="40" t="s">
        <v>16</v>
      </c>
      <c r="B30" s="39">
        <f>B27*25%</f>
        <v>115978.75</v>
      </c>
      <c r="C30" s="39">
        <f t="shared" ref="C30:K30" si="8">C27*25%</f>
        <v>173968.125</v>
      </c>
      <c r="D30" s="39">
        <f t="shared" si="8"/>
        <v>57989.375</v>
      </c>
      <c r="E30" s="39">
        <f t="shared" si="8"/>
        <v>173968.125</v>
      </c>
      <c r="F30" s="39">
        <f t="shared" si="8"/>
        <v>115978.75</v>
      </c>
      <c r="G30" s="39">
        <f t="shared" si="8"/>
        <v>173968.125</v>
      </c>
      <c r="H30" s="39">
        <f t="shared" si="8"/>
        <v>57989.375</v>
      </c>
      <c r="I30" s="39">
        <f t="shared" si="8"/>
        <v>173968.125</v>
      </c>
      <c r="J30" s="39">
        <f t="shared" si="8"/>
        <v>57989.375</v>
      </c>
      <c r="K30" s="39">
        <f t="shared" si="8"/>
        <v>57989.375</v>
      </c>
      <c r="L30" s="5">
        <f t="shared" si="6"/>
        <v>1159787.5</v>
      </c>
    </row>
    <row r="31" spans="1:12" s="22" customFormat="1" ht="15" thickBot="1" x14ac:dyDescent="0.4">
      <c r="A31" s="34" t="s">
        <v>17</v>
      </c>
      <c r="B31" s="49">
        <f>B27+B30</f>
        <v>579893.75</v>
      </c>
      <c r="C31" s="49">
        <f t="shared" ref="C31:K31" si="9">C27+C30</f>
        <v>869840.625</v>
      </c>
      <c r="D31" s="49">
        <f t="shared" si="9"/>
        <v>289946.875</v>
      </c>
      <c r="E31" s="49">
        <f t="shared" si="9"/>
        <v>869840.625</v>
      </c>
      <c r="F31" s="49">
        <f t="shared" si="9"/>
        <v>579893.75</v>
      </c>
      <c r="G31" s="49">
        <f t="shared" si="9"/>
        <v>869840.625</v>
      </c>
      <c r="H31" s="49">
        <f t="shared" si="9"/>
        <v>289946.875</v>
      </c>
      <c r="I31" s="49">
        <f t="shared" si="9"/>
        <v>869840.625</v>
      </c>
      <c r="J31" s="49">
        <f t="shared" si="9"/>
        <v>289946.875</v>
      </c>
      <c r="K31" s="49">
        <f t="shared" si="9"/>
        <v>289946.875</v>
      </c>
      <c r="L31" s="45">
        <f t="shared" si="6"/>
        <v>5798937.5</v>
      </c>
    </row>
    <row r="32" spans="1:12" s="22" customFormat="1" x14ac:dyDescent="0.35"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7"/>
    </row>
    <row r="33" spans="1:14" s="22" customFormat="1" ht="15" thickBot="1" x14ac:dyDescent="0.4"/>
    <row r="34" spans="1:14" s="22" customFormat="1" ht="43.5" x14ac:dyDescent="0.35">
      <c r="A34" s="19" t="s">
        <v>2</v>
      </c>
      <c r="B34" s="20" t="s">
        <v>3</v>
      </c>
      <c r="C34" s="20" t="s">
        <v>4</v>
      </c>
      <c r="D34" s="35">
        <v>1</v>
      </c>
      <c r="E34" s="35">
        <v>2</v>
      </c>
      <c r="F34" s="35">
        <v>3</v>
      </c>
      <c r="G34" s="35">
        <v>4</v>
      </c>
      <c r="H34" s="35">
        <v>5</v>
      </c>
      <c r="I34" s="35">
        <v>6</v>
      </c>
      <c r="J34" s="35">
        <v>7</v>
      </c>
      <c r="K34" s="35">
        <v>8</v>
      </c>
      <c r="L34" s="35">
        <v>9</v>
      </c>
      <c r="M34" s="36">
        <v>10</v>
      </c>
    </row>
    <row r="35" spans="1:14" s="22" customFormat="1" x14ac:dyDescent="0.35">
      <c r="A35" s="23" t="s">
        <v>6</v>
      </c>
      <c r="B35" s="24">
        <v>0.1</v>
      </c>
      <c r="C35" s="25">
        <v>5000</v>
      </c>
      <c r="D35" s="41">
        <f>B17*$C35</f>
        <v>100000</v>
      </c>
      <c r="E35" s="41">
        <f>C17*$C35</f>
        <v>150000</v>
      </c>
      <c r="F35" s="41">
        <f>D17*$C35</f>
        <v>50000</v>
      </c>
      <c r="G35" s="41">
        <f>E17*$C35</f>
        <v>150000</v>
      </c>
      <c r="H35" s="41">
        <f>F17*$C35</f>
        <v>100000</v>
      </c>
      <c r="I35" s="41">
        <f>G17*$C35</f>
        <v>150000</v>
      </c>
      <c r="J35" s="41">
        <f>H17*$C35</f>
        <v>50000</v>
      </c>
      <c r="K35" s="41">
        <f>I17*$C35</f>
        <v>150000</v>
      </c>
      <c r="L35" s="41">
        <f>J17*$C35</f>
        <v>50000</v>
      </c>
      <c r="M35" s="42">
        <f>K17*$C35</f>
        <v>50000</v>
      </c>
      <c r="N35" s="48">
        <f>SUM(D35:M35)</f>
        <v>1000000</v>
      </c>
    </row>
    <row r="36" spans="1:14" s="22" customFormat="1" x14ac:dyDescent="0.35">
      <c r="A36" s="23" t="s">
        <v>7</v>
      </c>
      <c r="B36" s="24">
        <v>0.15</v>
      </c>
      <c r="C36" s="25">
        <v>3000</v>
      </c>
      <c r="D36" s="41">
        <f>B18*$C36</f>
        <v>90000</v>
      </c>
      <c r="E36" s="41">
        <f>C18*$C36</f>
        <v>135000</v>
      </c>
      <c r="F36" s="41">
        <f>D18*$C36</f>
        <v>45000</v>
      </c>
      <c r="G36" s="41">
        <f>E18*$C36</f>
        <v>135000</v>
      </c>
      <c r="H36" s="41">
        <f>F18*$C36</f>
        <v>90000</v>
      </c>
      <c r="I36" s="41">
        <f>G18*$C36</f>
        <v>135000</v>
      </c>
      <c r="J36" s="41">
        <f>H18*$C36</f>
        <v>45000</v>
      </c>
      <c r="K36" s="41">
        <f>I18*$C36</f>
        <v>135000</v>
      </c>
      <c r="L36" s="41">
        <f>J18*$C36</f>
        <v>45000</v>
      </c>
      <c r="M36" s="42">
        <f>K18*$C36</f>
        <v>45000</v>
      </c>
      <c r="N36" s="48">
        <f t="shared" ref="N36:N38" si="10">SUM(D36:M36)</f>
        <v>900000</v>
      </c>
    </row>
    <row r="37" spans="1:14" s="22" customFormat="1" x14ac:dyDescent="0.35">
      <c r="A37" s="23" t="s">
        <v>8</v>
      </c>
      <c r="B37" s="24">
        <v>0.25</v>
      </c>
      <c r="C37" s="25">
        <v>1500</v>
      </c>
      <c r="D37" s="41">
        <f>B19*$C37</f>
        <v>75000</v>
      </c>
      <c r="E37" s="41">
        <f>C19*$C37</f>
        <v>112500</v>
      </c>
      <c r="F37" s="41">
        <f>D19*$C37</f>
        <v>37500</v>
      </c>
      <c r="G37" s="41">
        <f>E19*$C37</f>
        <v>112500</v>
      </c>
      <c r="H37" s="41">
        <f>F19*$C37</f>
        <v>75000</v>
      </c>
      <c r="I37" s="41">
        <f>G19*$C37</f>
        <v>112500</v>
      </c>
      <c r="J37" s="41">
        <f>H19*$C37</f>
        <v>37500</v>
      </c>
      <c r="K37" s="41">
        <f>I19*$C37</f>
        <v>112500</v>
      </c>
      <c r="L37" s="41">
        <f>J19*$C37</f>
        <v>37500</v>
      </c>
      <c r="M37" s="42">
        <f>K19*$C37</f>
        <v>37500</v>
      </c>
      <c r="N37" s="48">
        <f t="shared" si="10"/>
        <v>750000</v>
      </c>
    </row>
    <row r="38" spans="1:14" s="22" customFormat="1" x14ac:dyDescent="0.35">
      <c r="A38" s="23" t="s">
        <v>9</v>
      </c>
      <c r="B38" s="24">
        <v>0.5</v>
      </c>
      <c r="C38" s="25">
        <v>1000</v>
      </c>
      <c r="D38" s="41">
        <f>B20*$C38</f>
        <v>100000</v>
      </c>
      <c r="E38" s="41">
        <f>C20*$C38</f>
        <v>150000</v>
      </c>
      <c r="F38" s="41">
        <f>D20*$C38</f>
        <v>50000</v>
      </c>
      <c r="G38" s="41">
        <f>E20*$C38</f>
        <v>150000</v>
      </c>
      <c r="H38" s="41">
        <f>F20*$C38</f>
        <v>100000</v>
      </c>
      <c r="I38" s="41">
        <f>G20*$C38</f>
        <v>150000</v>
      </c>
      <c r="J38" s="41">
        <f>H20*$C38</f>
        <v>50000</v>
      </c>
      <c r="K38" s="41">
        <f>I20*$C38</f>
        <v>150000</v>
      </c>
      <c r="L38" s="41">
        <f>J20*$C38</f>
        <v>50000</v>
      </c>
      <c r="M38" s="42">
        <f>K20*$C38</f>
        <v>50000</v>
      </c>
      <c r="N38" s="48">
        <f t="shared" si="10"/>
        <v>1000000</v>
      </c>
    </row>
    <row r="39" spans="1:14" s="22" customFormat="1" x14ac:dyDescent="0.35">
      <c r="N39" s="44">
        <f>SUM(N35:N38)</f>
        <v>3650000</v>
      </c>
    </row>
  </sheetData>
  <mergeCells count="22">
    <mergeCell ref="F23:F26"/>
    <mergeCell ref="G23:G26"/>
    <mergeCell ref="H23:H26"/>
    <mergeCell ref="I23:I26"/>
    <mergeCell ref="J23:J26"/>
    <mergeCell ref="K23:K26"/>
    <mergeCell ref="G13:G16"/>
    <mergeCell ref="H13:H16"/>
    <mergeCell ref="I13:I16"/>
    <mergeCell ref="J13:J16"/>
    <mergeCell ref="K13:K16"/>
    <mergeCell ref="A23:A26"/>
    <mergeCell ref="B23:B26"/>
    <mergeCell ref="C23:C26"/>
    <mergeCell ref="D23:D26"/>
    <mergeCell ref="E23:E26"/>
    <mergeCell ref="A13:A16"/>
    <mergeCell ref="B13:B16"/>
    <mergeCell ref="C13:C16"/>
    <mergeCell ref="D13:D16"/>
    <mergeCell ref="E13:E16"/>
    <mergeCell ref="F13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Семинар9</vt:lpstr>
      <vt:lpstr>Семинар9 (до поиска решений)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2015-06-05T18:19:34Z</dcterms:created>
  <dcterms:modified xsi:type="dcterms:W3CDTF">2021-10-11T08:58:00Z</dcterms:modified>
</cp:coreProperties>
</file>