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otes" sheetId="1" r:id="rId1"/>
    <sheet name="Sheet1" sheetId="15" r:id="rId2"/>
    <sheet name="Lag" sheetId="2" r:id="rId3"/>
    <sheet name="ACF  PACF" sheetId="4" r:id="rId4"/>
    <sheet name="Stationary" sheetId="5" r:id="rId5"/>
    <sheet name="Componnets" sheetId="3" r:id="rId6"/>
    <sheet name="Level I Techniq" sheetId="6" r:id="rId7"/>
    <sheet name="Level II Techniq" sheetId="7" r:id="rId8"/>
    <sheet name="Level II Techniq -Decomposition" sheetId="8" r:id="rId9"/>
    <sheet name="Decomposition 2" sheetId="9" r:id="rId10"/>
    <sheet name="Decomposition 3" sheetId="10" r:id="rId11"/>
    <sheet name="Level III - ARIMA" sheetId="12" r:id="rId12"/>
    <sheet name="Things to Rember" sheetId="11" r:id="rId13"/>
    <sheet name="Steps" sheetId="13" r:id="rId14"/>
    <sheet name="Py File Steps" sheetId="14" r:id="rId15"/>
  </sheets>
  <calcPr calcId="144525"/>
</workbook>
</file>

<file path=xl/sharedStrings.xml><?xml version="1.0" encoding="utf-8"?>
<sst xmlns="http://schemas.openxmlformats.org/spreadsheetml/2006/main" count="752" uniqueCount="526">
  <si>
    <t>Definition</t>
  </si>
  <si>
    <t>When we predict values over a period of time, this is what we call Forecasting</t>
  </si>
  <si>
    <t>Regression v/s Forecasting</t>
  </si>
  <si>
    <t>Regression : How much sales can we have given these 3 independent variables</t>
  </si>
  <si>
    <t>Predicting Sales</t>
  </si>
  <si>
    <t>Forecasting : How much sales can we have in the next 3 months</t>
  </si>
  <si>
    <t>Regression Forecasting : How much sales can we have given these 3 independent variables 
in the next 3 months</t>
  </si>
  <si>
    <t>Predicting Sales Over 3 months (time)</t>
  </si>
  <si>
    <t>How to decide that Forecasting is to be performed</t>
  </si>
  <si>
    <t>Ans: Depdening upon the type of data.</t>
  </si>
  <si>
    <t>(1) Cross Sectional Data</t>
  </si>
  <si>
    <t>Time in Constant</t>
  </si>
  <si>
    <t>Object Varies (Changes)</t>
  </si>
  <si>
    <t>** This is the data we have used so far **</t>
  </si>
  <si>
    <t>Sales for last 3 months of different stores</t>
  </si>
  <si>
    <t>Store</t>
  </si>
  <si>
    <t>Sales</t>
  </si>
  <si>
    <t>Sales (in last 3 months)</t>
  </si>
  <si>
    <t>Sales (in last 3 years)</t>
  </si>
  <si>
    <t>C001</t>
  </si>
  <si>
    <t>C002</t>
  </si>
  <si>
    <t>C003</t>
  </si>
  <si>
    <t>(2) Time Series Data</t>
  </si>
  <si>
    <t>Time Varies</t>
  </si>
  <si>
    <t>Object is Constant</t>
  </si>
  <si>
    <t>Here Time is indxed</t>
  </si>
  <si>
    <t>The data for Store C001 (BLR)</t>
  </si>
  <si>
    <t>Month</t>
  </si>
  <si>
    <t>Jan</t>
  </si>
  <si>
    <t>Feb</t>
  </si>
  <si>
    <t>Mar</t>
  </si>
  <si>
    <t>…</t>
  </si>
  <si>
    <t>Dec</t>
  </si>
  <si>
    <t>(3) Panel Data</t>
  </si>
  <si>
    <t>It is the combination of the above 2 (Cross Section + Time Series)</t>
  </si>
  <si>
    <t>Store_Code</t>
  </si>
  <si>
    <t>The data for Store C002 (DEL)</t>
  </si>
  <si>
    <t>The data for Store C003 (BOM)</t>
  </si>
  <si>
    <t>With what kind of data can forecasting be performed</t>
  </si>
  <si>
    <t>(1) Time Series Data</t>
  </si>
  <si>
    <t>(2) Panel Data</t>
  </si>
  <si>
    <t>Different Time Periods</t>
  </si>
  <si>
    <t>Along with the variable that we have to predict (Y) we will have some variable which has the time period</t>
  </si>
  <si>
    <t>Daily, Weekly, Monthly, Quaterly, 6 Month, Anually, For every N Years</t>
  </si>
  <si>
    <t>Dates</t>
  </si>
  <si>
    <t>i.e. The Time period should be constant</t>
  </si>
  <si>
    <t>20/11/2019</t>
  </si>
  <si>
    <t>21/11/2019</t>
  </si>
  <si>
    <t>23/11/2019</t>
  </si>
  <si>
    <t>27/11/2019</t>
  </si>
  <si>
    <t>19/12/2019</t>
  </si>
  <si>
    <t>21/12/2019</t>
  </si>
  <si>
    <t>What are the types of Forecasting - I</t>
  </si>
  <si>
    <t>(1)</t>
  </si>
  <si>
    <t>Weather Forecasting</t>
  </si>
  <si>
    <t>Predicting the temperature / Rainfall etc</t>
  </si>
  <si>
    <t>(2)</t>
  </si>
  <si>
    <t>Demand Forecasting</t>
  </si>
  <si>
    <t>Optimization of Material / Resource Managmenet / Inventory Management</t>
  </si>
  <si>
    <t>e.g. Honda</t>
  </si>
  <si>
    <t>e.g. Call Centre / Company / Alabs</t>
  </si>
  <si>
    <t>(3)</t>
  </si>
  <si>
    <t>Macro Economics Forecasting</t>
  </si>
  <si>
    <t>GDP , Employment Rate etc.</t>
  </si>
  <si>
    <t>(4)</t>
  </si>
  <si>
    <t>Tading : Stock Market Forecasting</t>
  </si>
  <si>
    <t>Forecasting the price of shares</t>
  </si>
  <si>
    <t>What are the types of Forecasting - II</t>
  </si>
  <si>
    <t>Short Term</t>
  </si>
  <si>
    <t>Daily, Weekly, Monthly or less than a year</t>
  </si>
  <si>
    <t>Forecasting within a year</t>
  </si>
  <si>
    <t>Stock sahres Forecasting</t>
  </si>
  <si>
    <t>Medium Term</t>
  </si>
  <si>
    <t>1-3 Years</t>
  </si>
  <si>
    <t>Forecasting 1 to 3 Years</t>
  </si>
  <si>
    <t>Long Term</t>
  </si>
  <si>
    <t>Anything beyond 3 years</t>
  </si>
  <si>
    <t>Forecasting beyond 3 years</t>
  </si>
  <si>
    <t>Macro Forecasting</t>
  </si>
  <si>
    <t>What are the types of Forecasting - III</t>
  </si>
  <si>
    <t>(1) Univariate Forecasting</t>
  </si>
  <si>
    <t>We will have the Y variable along with a var represeting the time period (which will be indexed)</t>
  </si>
  <si>
    <t>Time_Period (Yr)</t>
  </si>
  <si>
    <t>??</t>
  </si>
  <si>
    <t>(2) Multivariate Forecasting</t>
  </si>
  <si>
    <t>Time</t>
  </si>
  <si>
    <t>X variables</t>
  </si>
  <si>
    <t>Y Variable</t>
  </si>
  <si>
    <t>Inflation</t>
  </si>
  <si>
    <t>Emplyment_rate</t>
  </si>
  <si>
    <t>GDP%</t>
  </si>
  <si>
    <t>Per Capita</t>
  </si>
  <si>
    <t>Here we perform a combination of simple forecasting (univraite) + Regression</t>
  </si>
  <si>
    <t>Pre-requisites for perfroming Forecasting</t>
  </si>
  <si>
    <t>(1) We should have a continious time period</t>
  </si>
  <si>
    <t>(2) Data should be stationary</t>
  </si>
  <si>
    <t>(3) The current value should be a function of the last values i.e. the data should not be random walk</t>
  </si>
  <si>
    <t>Yt = Current Value</t>
  </si>
  <si>
    <t>Yt(Yt-1 , Yt-2, Yt-3 .. Yt - n)</t>
  </si>
  <si>
    <t>(4) The forcasted value should be a function/related to the past and future values</t>
  </si>
  <si>
    <t>In a Time Series Data, the Y is comprised of 4 components / has 4 characterstics</t>
  </si>
  <si>
    <t>Trend</t>
  </si>
  <si>
    <t>We can Say that Yt = f(Tt, St, Ct, It)</t>
  </si>
  <si>
    <t>Seasonality</t>
  </si>
  <si>
    <t>Cyclicity</t>
  </si>
  <si>
    <t>Irregularity</t>
  </si>
  <si>
    <t>What are the inital important terms that we should know</t>
  </si>
  <si>
    <t>Lag</t>
  </si>
  <si>
    <t>Considering the previous N value</t>
  </si>
  <si>
    <t>Lead</t>
  </si>
  <si>
    <t>Cosndiering the next N value</t>
  </si>
  <si>
    <t>Differencing</t>
  </si>
  <si>
    <t>Difference between the current value and the previous value</t>
  </si>
  <si>
    <t>Stationarity of Data</t>
  </si>
  <si>
    <t>Data is called stationary when we have same mean and stev throughout the data.
Peaks and Slups at equal intervals with same magnitude.</t>
  </si>
  <si>
    <t>Auto-Corr</t>
  </si>
  <si>
    <t>Correlation between the current and the previous values</t>
  </si>
  <si>
    <t>Partial-Auto Corr</t>
  </si>
  <si>
    <t>Correlation between the current and the previous value after removing the effect of the remaining previous values.</t>
  </si>
  <si>
    <t>Random Walk /
White Noise</t>
  </si>
  <si>
    <t>When the Yt is not a func of any past values (i.e. ACF / PACF show 0 (or close to 0) in their results)</t>
  </si>
  <si>
    <t>The perpetual increase or decrease of the value over period of time</t>
  </si>
  <si>
    <t>(Q1 … Q120)</t>
  </si>
  <si>
    <t>The peak and slumps over a period of fixed time</t>
  </si>
  <si>
    <t>(Q1-Q4)</t>
  </si>
  <si>
    <t>Like Seasonality but over a very large period of time (more than 5 years)</t>
  </si>
  <si>
    <t>peak Every 5 years</t>
  </si>
  <si>
    <t>e.g. TV Sales</t>
  </si>
  <si>
    <t>It is the remaining component, Something that cannot be explained using the Trend and Seasonality, (Cyclicity)</t>
  </si>
  <si>
    <t>What are algorithms  / methods for performing Forecasting</t>
  </si>
  <si>
    <t>Univariate Foreasting</t>
  </si>
  <si>
    <t>Level I</t>
  </si>
  <si>
    <t>Simple Method</t>
  </si>
  <si>
    <t>Average, Moving  Average (MA), Weighted Moving Average (WMA) .. 
Centered Moving Average (not used for forecasting  but to make the data stationary)</t>
  </si>
  <si>
    <t>Level II</t>
  </si>
  <si>
    <t>Medium Level</t>
  </si>
  <si>
    <t>Auto Regressive</t>
  </si>
  <si>
    <t>Smoothing (Holt Winters / ETS Models)</t>
  </si>
  <si>
    <t>Exponential Smoothing</t>
  </si>
  <si>
    <t>Decomposition</t>
  </si>
  <si>
    <t>Yt = St + Tt + Ct + It</t>
  </si>
  <si>
    <t>Additive decomposition</t>
  </si>
  <si>
    <t>Yt = St * Tt * Ct * It</t>
  </si>
  <si>
    <t>Multiplicative decomposition</t>
  </si>
  <si>
    <t>Level III</t>
  </si>
  <si>
    <t>Complex Methods</t>
  </si>
  <si>
    <t>ARIMA family of algorithms</t>
  </si>
  <si>
    <t>ARCH / GARCH</t>
  </si>
  <si>
    <t>Multivariate Foreasting</t>
  </si>
  <si>
    <t>ARIMAX / SARIMAX</t>
  </si>
  <si>
    <t>Tt</t>
  </si>
  <si>
    <t>x1</t>
  </si>
  <si>
    <t>x2</t>
  </si>
  <si>
    <t>y</t>
  </si>
  <si>
    <t>Year</t>
  </si>
  <si>
    <t>Empl_Rate</t>
  </si>
  <si>
    <t>Inflation_Rate</t>
  </si>
  <si>
    <t>Earth_Quake</t>
  </si>
  <si>
    <t>Quarter</t>
  </si>
  <si>
    <t>Time_Period</t>
  </si>
  <si>
    <t>Lag_1</t>
  </si>
  <si>
    <t>Lag_2</t>
  </si>
  <si>
    <t>Lag_3</t>
  </si>
  <si>
    <t>Lead_1</t>
  </si>
  <si>
    <t>Lead_2</t>
  </si>
  <si>
    <t>Lead_3</t>
  </si>
  <si>
    <t>Q1</t>
  </si>
  <si>
    <t>2008-Q1</t>
  </si>
  <si>
    <t>Q2</t>
  </si>
  <si>
    <t>2008-Q2</t>
  </si>
  <si>
    <t>Q3</t>
  </si>
  <si>
    <t>2008-Q3</t>
  </si>
  <si>
    <t>Q4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</si>
  <si>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</si>
  <si>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</si>
  <si>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</si>
  <si>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</si>
  <si>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</si>
  <si>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</si>
  <si>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</si>
  <si>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</si>
  <si>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</si>
  <si>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</si>
  <si>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</si>
  <si>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</si>
  <si>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</si>
  <si>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Auto Correlation Function</t>
  </si>
  <si>
    <t xml:space="preserve">Yt ~ Yt-1 , Yt-2 , Yt-3 . . . . </t>
  </si>
  <si>
    <t>Lag_0</t>
  </si>
  <si>
    <t>ACF</t>
  </si>
  <si>
    <t>Corr(Yt , Yt-1)</t>
  </si>
  <si>
    <t>Corr(Yt , Yt-2)</t>
  </si>
  <si>
    <t>Corr(Yt , Yt-3)</t>
  </si>
  <si>
    <t>Corr(Yt, Lag_0)</t>
  </si>
  <si>
    <t>Corr(Yt , Lag_1)</t>
  </si>
  <si>
    <t>Corr(Yt , Lag_2)</t>
  </si>
  <si>
    <t>Corr(Yt , Lag3)</t>
  </si>
  <si>
    <t>Example</t>
  </si>
  <si>
    <t>Running a Awareness Campaign</t>
  </si>
  <si>
    <t>Partial-Auto Correlation Function</t>
  </si>
  <si>
    <t>Yt ~ Yt-1</t>
  </si>
  <si>
    <t>Yt ~ Yt-2</t>
  </si>
  <si>
    <t>Yt-1 ~ Yt-2</t>
  </si>
  <si>
    <t>ParCorr(Yt ~ Yt-1)</t>
  </si>
  <si>
    <t>It removes the correlation of the previous Yt values</t>
  </si>
  <si>
    <t>and only keeps the corr of the curret value</t>
  </si>
  <si>
    <t>ParCorr(Yt ~ Lag_1)</t>
  </si>
  <si>
    <t>Corr(Yt ~ Lag_1)</t>
  </si>
  <si>
    <t>ParCorr(Yt ~ Lag_2)</t>
  </si>
  <si>
    <t>ParCorr(Yt ~ Lag_3)</t>
  </si>
  <si>
    <t>This data is Random Walk</t>
  </si>
  <si>
    <t>This data has White Noise</t>
  </si>
  <si>
    <t>Reading the ACF and PACF Graphs</t>
  </si>
  <si>
    <t>(1) Check for Random Walk</t>
  </si>
  <si>
    <t>If all the values are not close to 0 then no Random Walk</t>
  </si>
  <si>
    <t>(2) Check for Stationary</t>
  </si>
  <si>
    <t>If the ACF Value goes below 0 then data is stationary</t>
  </si>
  <si>
    <t>(3) Find the q value</t>
  </si>
  <si>
    <t>The Lag after which the ACF value</t>
  </si>
  <si>
    <t xml:space="preserve"> becomes 0 or goes below 0, provides you the q value</t>
  </si>
  <si>
    <t>PACF</t>
  </si>
  <si>
    <t>(1) Find the p value</t>
  </si>
  <si>
    <t>The Lag after which the PACF value</t>
  </si>
  <si>
    <t xml:space="preserve"> becomes 0 or goes below 0, provides you the p value</t>
  </si>
  <si>
    <t>Data is called Stationary when</t>
  </si>
  <si>
    <t>we have constant mean and setdev</t>
  </si>
  <si>
    <t>For running a Forecasting model, there are two assumptions</t>
  </si>
  <si>
    <t>(1) Data is Stationary</t>
  </si>
  <si>
    <t>(2) Data is not a Random Walk / No White Noise</t>
  </si>
  <si>
    <t>How to Find if the Data is stationary or not?</t>
  </si>
  <si>
    <t>Visualize the data</t>
  </si>
  <si>
    <t>Find the mean and stdev @ regular intervals</t>
  </si>
  <si>
    <t>Can perfrom some statistical Test such as ADF Test (Augumented Dicky-Fuller Test)</t>
  </si>
  <si>
    <t>H0 : Data is not stationary</t>
  </si>
  <si>
    <t>Ha : Data is stationary</t>
  </si>
  <si>
    <t>p value is low, than the data is stationary</t>
  </si>
  <si>
    <t>How to make the data stationary from non-stationary</t>
  </si>
  <si>
    <t>Log / any other Transformation</t>
  </si>
  <si>
    <t>Less than 0.05</t>
  </si>
  <si>
    <t>Detrending</t>
  </si>
  <si>
    <t>Log10 + Lag_1</t>
  </si>
  <si>
    <t>Centered Moving Average</t>
  </si>
  <si>
    <t>d = 2</t>
  </si>
  <si>
    <t>Kepp it and will use for ARIMA</t>
  </si>
  <si>
    <r>
      <rPr>
        <sz val="11"/>
        <color theme="1"/>
        <rFont val="Calibri"/>
        <charset val="134"/>
        <scheme val="minor"/>
      </rPr>
      <t xml:space="preserve">Avergae / Moving Average / Weighted Moving Average </t>
    </r>
    <r>
      <rPr>
        <sz val="11"/>
        <color rgb="FFFF0000"/>
        <rFont val="Calibri"/>
        <charset val="134"/>
        <scheme val="minor"/>
      </rPr>
      <t>Centered Moving Average</t>
    </r>
  </si>
  <si>
    <t>Avg</t>
  </si>
  <si>
    <t>Moving average
(3 Time Period)</t>
  </si>
  <si>
    <t>Weighted Moving average
(3 Time Period)</t>
  </si>
  <si>
    <t>Centered Moving Average = 3</t>
  </si>
  <si>
    <t>Centered Moving Average = 5</t>
  </si>
  <si>
    <t>2012-Q1</t>
  </si>
  <si>
    <t>?</t>
  </si>
  <si>
    <t>2012-Q2</t>
  </si>
  <si>
    <t>(1) Auto-Regressive Model</t>
  </si>
  <si>
    <t>(AR)</t>
  </si>
  <si>
    <t>Yt ~ Yt-1 + Yt-2 + Yt-3</t>
  </si>
  <si>
    <t>Current Value is a function of past values</t>
  </si>
  <si>
    <t>Yt ~ B1*Lag_1 + B2*Lag_2 + Bn*Lag_n + C</t>
  </si>
  <si>
    <t>(2) ETS Model</t>
  </si>
  <si>
    <t>(Smoothing Models etc.)</t>
  </si>
  <si>
    <t>(i) Single Exponential</t>
  </si>
  <si>
    <t>Yt ~ Yt-1 , Et-1</t>
  </si>
  <si>
    <t>Current Value is a function of past value and past error</t>
  </si>
  <si>
    <t>Yt+1 = a*Last_Actual_Value + ((1-a)*Last_Forecasted_Value)</t>
  </si>
  <si>
    <r>
      <rPr>
        <sz val="11"/>
        <color theme="1"/>
        <rFont val="Calibri"/>
        <charset val="134"/>
        <scheme val="minor"/>
      </rPr>
      <t xml:space="preserve">i.e. </t>
    </r>
    <r>
      <rPr>
        <b/>
        <sz val="11"/>
        <color theme="1"/>
        <rFont val="Calibri"/>
        <charset val="134"/>
        <scheme val="minor"/>
      </rPr>
      <t>Ft + 1 = αYt + (1 – α) Ft</t>
    </r>
    <r>
      <rPr>
        <sz val="11"/>
        <color theme="1"/>
        <rFont val="Calibri"/>
        <charset val="134"/>
        <scheme val="minor"/>
      </rPr>
      <t xml:space="preserve">
Ft + 1 = new forecast
αYt = alpha multiplied by the last actual value
Ft = last forecast value</t>
    </r>
  </si>
  <si>
    <t>(ii) Double Exponential</t>
  </si>
  <si>
    <t>We will have alpha and beta</t>
  </si>
  <si>
    <t>Current Value is a function of past 2 values and past 2 errors</t>
  </si>
  <si>
    <t>(iii) Triple Exponential</t>
  </si>
  <si>
    <t>We will have alpha, beta and gamma</t>
  </si>
  <si>
    <t>Current Value is a function of past 3 values and past 3 errors</t>
  </si>
  <si>
    <t>t</t>
  </si>
  <si>
    <t>Y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</si>
  <si>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</si>
  <si>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</si>
  <si>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</si>
  <si>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</si>
  <si>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</si>
  <si>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</si>
  <si>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</si>
  <si>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</si>
  <si>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</si>
  <si>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</si>
  <si>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</si>
  <si>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</si>
  <si>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</si>
  <si>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</si>
  <si>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</si>
  <si>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</si>
  <si>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Yt ~ Tt + St + Ct +  It</t>
  </si>
  <si>
    <t>Additive Method</t>
  </si>
  <si>
    <t>Yt ~ Tt * St * Ct *  It</t>
  </si>
  <si>
    <t>Multiplicative Method</t>
  </si>
  <si>
    <t>Yt ~ Tt * St*  It</t>
  </si>
  <si>
    <t>St * Tt * It</t>
  </si>
  <si>
    <t>SEASONALITY</t>
  </si>
  <si>
    <t>Deseasonalized</t>
  </si>
  <si>
    <t>TREND</t>
  </si>
  <si>
    <t>IRREGULARITY</t>
  </si>
  <si>
    <t>Yt ~ St * Tt *  It</t>
  </si>
  <si>
    <t>0.6947x + 35.345</t>
  </si>
  <si>
    <t>Deseasonal / Tt</t>
  </si>
  <si>
    <t>Time Index</t>
  </si>
  <si>
    <t>Seasonal Index</t>
  </si>
  <si>
    <t>St</t>
  </si>
  <si>
    <t>Yt/St = Tt * It</t>
  </si>
  <si>
    <t>It</t>
  </si>
  <si>
    <t>Forecatsed</t>
  </si>
  <si>
    <t>2012-Q3</t>
  </si>
  <si>
    <t>2012-Q4</t>
  </si>
  <si>
    <t>2013-Q1</t>
  </si>
  <si>
    <t>2013-Q2</t>
  </si>
  <si>
    <t>2013-Q3</t>
  </si>
  <si>
    <t>2013-Q4</t>
  </si>
  <si>
    <t>Sales 2</t>
  </si>
  <si>
    <t>ARIMA Family of forecasting models</t>
  </si>
  <si>
    <t>Full Form of ARIMA</t>
  </si>
  <si>
    <t>Auto Regressive Integrated Moving Average</t>
  </si>
  <si>
    <t>(p)</t>
  </si>
  <si>
    <t>AR</t>
  </si>
  <si>
    <t>Yt = Yt-1 , Yt-2 , Yt-n</t>
  </si>
  <si>
    <t>Current value is a function of past values</t>
  </si>
  <si>
    <t>(d)</t>
  </si>
  <si>
    <t>I</t>
  </si>
  <si>
    <t>Integrated</t>
  </si>
  <si>
    <t>Yt = Differencing ??</t>
  </si>
  <si>
    <t>This allows the data to become stationary</t>
  </si>
  <si>
    <t>(q)</t>
  </si>
  <si>
    <t>MA</t>
  </si>
  <si>
    <t>Moving Average</t>
  </si>
  <si>
    <t>Yt = Et-1 , Et-2 , Et-n</t>
  </si>
  <si>
    <t>Current value is a function of past errors</t>
  </si>
  <si>
    <t>To come up with a ARIMA model</t>
  </si>
  <si>
    <t>(1)  Find the p,d,q values</t>
  </si>
  <si>
    <t>(2) Estimate the coefficients (Beta, Gamma)</t>
  </si>
  <si>
    <t>(1,0,1)</t>
  </si>
  <si>
    <t>Yt ~ B1*Yt-1 + G1*Et-1</t>
  </si>
  <si>
    <t>(2,0,1)</t>
  </si>
  <si>
    <t>Yt ~ B1*Yt-1 + B2*Yt-2 + G1*Et-1</t>
  </si>
  <si>
    <t>(2,0,2)</t>
  </si>
  <si>
    <t>Yt ~ B1*Yt-1 + B2*Yt-2 + G1*Et-1 +  G2*Et-2</t>
  </si>
  <si>
    <t>(2,1,2)</t>
  </si>
  <si>
    <t>Yt = Lag_1</t>
  </si>
  <si>
    <t>Zt</t>
  </si>
  <si>
    <t>Zt ~ B1*Zt-1 + B2*Zt-2 + G1*Et-1 + G2*Et-2</t>
  </si>
  <si>
    <t>Accuracy</t>
  </si>
  <si>
    <t>MSE</t>
  </si>
  <si>
    <t>AIC</t>
  </si>
  <si>
    <t>BIC</t>
  </si>
  <si>
    <t>p</t>
  </si>
  <si>
    <t>1-3</t>
  </si>
  <si>
    <t>18 Combinations</t>
  </si>
  <si>
    <t>d</t>
  </si>
  <si>
    <t>1-2</t>
  </si>
  <si>
    <t>q</t>
  </si>
  <si>
    <t>(3,0,1)</t>
  </si>
  <si>
    <t>(1,1,1)</t>
  </si>
  <si>
    <t>(1,2,1)</t>
  </si>
  <si>
    <t>.</t>
  </si>
  <si>
    <t>How to Find the p,d,q values</t>
  </si>
  <si>
    <t>Loop Method</t>
  </si>
  <si>
    <t>Create an elaborate user defined function where we provide a range of p,d and q</t>
  </si>
  <si>
    <t>then we loop around this and find the different values of the coeff (beta,gamma etc)</t>
  </si>
  <si>
    <t xml:space="preserve">based on different values of p,d,q and they generate forecasted values. </t>
  </si>
  <si>
    <t>These values are used to calculate error. We eventually pick that combination of p,d,q which ever gives the minimum error</t>
  </si>
  <si>
    <t>Manual Method</t>
  </si>
  <si>
    <t>To find the p value, use ACF</t>
  </si>
  <si>
    <t>To find the q value, use PACF</t>
  </si>
  <si>
    <t>To find the d value, Create plots for differents lags and check which</t>
  </si>
  <si>
    <t>is stationary</t>
  </si>
  <si>
    <t>or run ADF Test for different lags</t>
  </si>
  <si>
    <t>(1,0,0)</t>
  </si>
  <si>
    <t>Auto Regressive Model</t>
  </si>
  <si>
    <t>(0,0,1)</t>
  </si>
  <si>
    <t>Moving Average Model</t>
  </si>
  <si>
    <t>ARMA</t>
  </si>
  <si>
    <t>Auto Regressive Moving Average Model</t>
  </si>
  <si>
    <t>ARIMA</t>
  </si>
  <si>
    <t>Auto Regressive Integrated Moving Average Model</t>
  </si>
  <si>
    <t>Pre-Requisite for running a ARIMA Model</t>
  </si>
  <si>
    <t>(1) No Random Walk</t>
  </si>
  <si>
    <t>ACF  / PACF should not be zero</t>
  </si>
  <si>
    <t>Taken care by the Integrated (d)</t>
  </si>
  <si>
    <t>(3) Data should not have any seasonality</t>
  </si>
  <si>
    <t>SARIMA</t>
  </si>
  <si>
    <t>Seasoanlity ARIMA</t>
  </si>
  <si>
    <t>What are the unknown here</t>
  </si>
  <si>
    <t>(p,d,q) , (P,D,Q)</t>
  </si>
  <si>
    <t>We have the find all the 6 values that give the best accuracy</t>
  </si>
  <si>
    <t>1 year</t>
  </si>
  <si>
    <t>What if we have x variables also in the data</t>
  </si>
  <si>
    <t>ARIMAX</t>
  </si>
  <si>
    <t>ARIMA with X variables</t>
  </si>
  <si>
    <t>ARMAX</t>
  </si>
  <si>
    <t>Yt ~ B1*Yt-1 + B2*Yt-2 + G1*Et-1 + A1*X1 + A2*X2 + C</t>
  </si>
  <si>
    <t>ARIMAX(2,0,1) with 2 X variables</t>
  </si>
  <si>
    <t>(2,0,1) + 2x</t>
  </si>
  <si>
    <t>What is we have x variables also in the data with seasonality</t>
  </si>
  <si>
    <t>SARIMAX</t>
  </si>
  <si>
    <t>The difference b/w Model - Forecasting and Predictive Models</t>
  </si>
  <si>
    <t>(1) Difference in sampling</t>
  </si>
  <si>
    <t>Predictive</t>
  </si>
  <si>
    <t>70~30 Randomly choosing the obs</t>
  </si>
  <si>
    <t>Forecasting</t>
  </si>
  <si>
    <t>Consider a time period which has approx 70% of data for train</t>
  </si>
  <si>
    <t>Consider a remaning time period as test</t>
  </si>
  <si>
    <t>2010 to 2019</t>
  </si>
  <si>
    <t xml:space="preserve">2010 to 2017 </t>
  </si>
  <si>
    <t>Train Data</t>
  </si>
  <si>
    <t>2017 to 2019</t>
  </si>
  <si>
    <t>Test Data</t>
  </si>
  <si>
    <t>(2) Difference in Missing Value Imputation</t>
  </si>
  <si>
    <t>(1) Consider the 1 past or 1 future value</t>
  </si>
  <si>
    <t>ffill() ; bfill()</t>
  </si>
  <si>
    <t>Backward Missing Imputation</t>
  </si>
  <si>
    <t>Forward Missing Imputation</t>
  </si>
  <si>
    <t>(2) Using a predictive model (KNN Model) esp for Multi var Forecasting</t>
  </si>
  <si>
    <t>X1</t>
  </si>
  <si>
    <t>X2</t>
  </si>
  <si>
    <t>Wil act as Y</t>
  </si>
  <si>
    <t>Pred_X2</t>
  </si>
  <si>
    <t>X2 ~ Y , X1</t>
  </si>
  <si>
    <t>Train 
Dataset</t>
  </si>
  <si>
    <t>Unseen</t>
  </si>
  <si>
    <t>--&gt; Predict this value</t>
  </si>
  <si>
    <t>(3) Outlier Treatment</t>
  </si>
  <si>
    <t>99% - 1% Rule</t>
  </si>
  <si>
    <t>If possible, keeping seasonality in mind, outlier removal on a fixed time period (e.g. for each month)</t>
  </si>
  <si>
    <t>(4) We will have additional methods of evaluating the model</t>
  </si>
  <si>
    <t>Lower the value, better it is</t>
  </si>
  <si>
    <t>etc.</t>
  </si>
  <si>
    <t>(5) Assumption</t>
  </si>
  <si>
    <t>Data is Stationary</t>
  </si>
  <si>
    <t>No Random Walk aka White Noise</t>
  </si>
  <si>
    <t>ARIMA: Data should not have any seasonality</t>
  </si>
  <si>
    <t>ARIMA/ARIMAX</t>
  </si>
  <si>
    <t>Level 1</t>
  </si>
  <si>
    <t>Level 2</t>
  </si>
  <si>
    <t>Auto Regression</t>
  </si>
  <si>
    <t>SARIMA/SARIMAX</t>
  </si>
  <si>
    <t>Univariate</t>
  </si>
  <si>
    <t>Decompsition</t>
  </si>
  <si>
    <t>Find the value of d by seeing how much of lags give the p</t>
  </si>
  <si>
    <t xml:space="preserve"> valess less than 0.05 in the ADF test</t>
  </si>
  <si>
    <t>Create ACF and PACF plots and find the value of the lag after which the corr becomes 0 or goes below 0.</t>
  </si>
  <si>
    <t>p and q</t>
  </si>
  <si>
    <t>Use the ACF Plot for finding the value of q
Use the PACF Plot to find the value of p</t>
  </si>
  <si>
    <t>Create a ARIMA model with the values of p,d, and q</t>
  </si>
  <si>
    <t>Come up with the forecast and calculate the MAPE etc.</t>
  </si>
  <si>
    <t>Forecast for a range also and point estimate (exact value)</t>
  </si>
  <si>
    <t>can use auto_arima to find the different values of p,d,q and P,D,Q</t>
  </si>
  <si>
    <t>Or can loop around and do the task manually &lt;Code is Available in jupyter notebook&gt;</t>
  </si>
  <si>
    <t>ARIMAX/SARIMAX</t>
  </si>
  <si>
    <t>Makes sure the data is stationary by differencing (I.e. taking lags)</t>
  </si>
  <si>
    <t>if required - Transformations</t>
  </si>
  <si>
    <t>Consider the lags of X varable so that AR can work</t>
  </si>
  <si>
    <t>Check how many lags are correlated to the Y</t>
  </si>
  <si>
    <t>E.g. X, Lag1_X, Lag2_X, Lag3_X are correlated with the Y variable</t>
  </si>
  <si>
    <t xml:space="preserve">The new data will have = Y, X, Lag1_X, Lag2_X, Lag3_X  </t>
  </si>
  <si>
    <t>Use this data in the auto_arima and provide ranges for p,d,q</t>
  </si>
  <si>
    <t>If SARIMAX , also provide ranges for P,D,Q</t>
  </si>
  <si>
    <t>Forecast in terms of range also and point estimate (exact value)</t>
  </si>
  <si>
    <t>Last Step : Run a Diagnostic check and see If all the indicators or not</t>
  </si>
  <si>
    <t>(Univariate Forecasting)</t>
  </si>
  <si>
    <t>First and Last Few rows</t>
  </si>
  <si>
    <t>Other Basic EDA (No. of Rows, etc)</t>
  </si>
  <si>
    <t xml:space="preserve">Came up with the complete dates </t>
  </si>
  <si>
    <t xml:space="preserve">Set the complete dates as the index </t>
  </si>
  <si>
    <t>(imp bcz forecasting algo in py require pandas df which is indexed by time)</t>
  </si>
  <si>
    <t>Remove any unnecessary columns and come up with a univariate time series dataframe</t>
  </si>
  <si>
    <t>Do Basic EDA and Visualization Again (Plotting a Line Graph for our Sales (Y))</t>
  </si>
  <si>
    <t xml:space="preserve">EDA by unerstanding the components of the Time Series Data </t>
  </si>
  <si>
    <t>(a) Performing EDA by manipulating our data on a month-wise basis and comping up with graphs to understand the Trend and the Seasonality</t>
  </si>
  <si>
    <t>(b) Using Time Series Decomposition</t>
  </si>
  <si>
    <t>(Manual Approach)</t>
  </si>
  <si>
    <t>Fulfilling the Assumptions</t>
  </si>
  <si>
    <t>We can use visualisation method</t>
  </si>
  <si>
    <t>We use the ADF Test where the H0 : Data is not stationary</t>
  </si>
  <si>
    <t>Methods used to make the data stationary and check its stationarity by running ADF Tests</t>
  </si>
  <si>
    <t>&gt;&gt; log(10)</t>
  </si>
  <si>
    <t>&gt;&gt; Differencing of 1</t>
  </si>
  <si>
    <t>&gt;&gt; Log_10_Differencing_1</t>
  </si>
  <si>
    <t>&gt;&gt; Log_10_Differencing_2</t>
  </si>
  <si>
    <t>With this we also found the d value of the ARIMA's (p,d,q)</t>
  </si>
  <si>
    <t>Data has no White Noise</t>
  </si>
  <si>
    <t>We ran ACF and PACF test to see if the corr was 0 throughout or not</t>
  </si>
  <si>
    <t>We calculate the ACF and PACF for 30 lags</t>
  </si>
  <si>
    <t>We plotted all the results to verify the assumption</t>
  </si>
  <si>
    <t>With this we also found the p and q value of the ARIMA's (p,d,q)</t>
  </si>
  <si>
    <t>From ACF we found the p value</t>
  </si>
  <si>
    <t>From PACF we found the q value</t>
  </si>
  <si>
    <t>The lag after which the corr becomes 0 or goes below 0, is the value of p or q</t>
  </si>
  <si>
    <t>We finally can run an ARIMA model with the values of pdq as (1,2,1) or (1,2,2)</t>
  </si>
  <si>
    <t>Problem: Data has seasonality. To solve this problem we decised to run a SARIMAX</t>
  </si>
  <si>
    <t>For SARIMAX we have to find 6 unknowns : p,d,q (order of the complete dataset) and P,D,Q (order fot the each season). (We also have to specify the number of time components that completes one season)</t>
  </si>
  <si>
    <t xml:space="preserve">We understand the accuracy of the model by providing </t>
  </si>
  <si>
    <t>initlal values p=1,d=2,q=2 (basis of ACF and Pacf), P=1, D=0, Q=0 (initial radnom values)</t>
  </si>
  <si>
    <t>We evaluate the model by looking at the AIC and BIC values (where lower is better)</t>
  </si>
  <si>
    <t>(Loop Based Approach)</t>
  </si>
  <si>
    <t>To find the best values of p,d,q and P,D,Q we run a loop and find the best model</t>
  </si>
  <si>
    <t>On the basis of the result, train a new model with the provided values of p,d,q and P,D,Q</t>
  </si>
  <si>
    <t>(Getting Forecating Results)</t>
  </si>
  <si>
    <t>(If you have used some transformations, for example a log than take the exp of the forecast values in the end)</t>
  </si>
  <si>
    <t>We can forecast for the time perods for which we have the data</t>
  </si>
  <si>
    <t>We can forecast for the upcoming time periods</t>
  </si>
  <si>
    <t>Can caluclate the accuracy metrics using the Actual Y and Forecasted Y</t>
  </si>
  <si>
    <t>Forecasting can be done in Point Estimate or Confidence Interval manner</t>
  </si>
  <si>
    <t>(Diagnostic Tests)</t>
  </si>
  <si>
    <t>Errors should not be correlated with the past errors</t>
  </si>
  <si>
    <t>Errors should follow normality</t>
  </si>
  <si>
    <t>Errors should not have a major spike in any time period</t>
  </si>
  <si>
    <t>---------------------------------------------------------------------------------------------------------------------------------------</t>
  </si>
  <si>
    <t>(Bivariate / MultiVariate Forecasting)</t>
  </si>
  <si>
    <t>Import the new dataset which has a Y variable with one X variable along with the time component</t>
  </si>
  <si>
    <t>Index the Data by time</t>
  </si>
  <si>
    <t>We make the Y variable as stationary by taking the difference of 1 (Identified by running a ADF Test)</t>
  </si>
  <si>
    <t>We will be creating multiple X variables so that they can be used in our model</t>
  </si>
  <si>
    <t>(We take lags of the X feature. We take as many lags which allows the correlation. )</t>
  </si>
  <si>
    <t>Actual Practical Code : auto_arima</t>
  </si>
  <si>
    <t>we have to save the Y is one object and the X and the lag of X in another</t>
  </si>
  <si>
    <t>give a range of p,d,q and P,D,Q and find the best values</t>
  </si>
  <si>
    <t>Fit the model again using the best set of values</t>
  </si>
  <si>
    <t>We can then forevcast new valeus for given upcoming time periods given we have the X variables information</t>
  </si>
  <si>
    <t>For example: We want to forecast the Sales for next 36 months</t>
  </si>
  <si>
    <t>We should also have the Marekting spend of the next 36 months</t>
  </si>
  <si>
    <t>Can run the diagnostic tests too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</si>
</sst>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m"/>
    <numFmt numFmtId="181" formatCode="0.0"/>
    <numFmt numFmtId="182" formatCode="dd/mm/yyyy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9"/>
      <color theme="1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i/>
      <u/>
      <sz val="11"/>
      <color rgb="FFFF0000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6" borderId="17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2" fillId="21" borderId="19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31" borderId="21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9" fillId="29" borderId="2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29" borderId="21" applyNumberFormat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6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 wrapText="1"/>
    </xf>
    <xf numFmtId="0" fontId="2" fillId="2" borderId="0" xfId="0" applyFont="1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180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ill="1" applyBorder="1"/>
    <xf numFmtId="0" fontId="0" fillId="0" borderId="0" xfId="0" applyFill="1" applyBorder="1"/>
    <xf numFmtId="2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" fontId="0" fillId="0" borderId="10" xfId="0" applyNumberFormat="1" applyFill="1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3" borderId="0" xfId="0" applyFill="1"/>
    <xf numFmtId="181" fontId="0" fillId="0" borderId="0" xfId="0" applyNumberFormat="1"/>
    <xf numFmtId="0" fontId="0" fillId="2" borderId="4" xfId="0" applyFill="1" applyBorder="1"/>
    <xf numFmtId="0" fontId="0" fillId="2" borderId="9" xfId="0" applyFill="1" applyBorder="1"/>
    <xf numFmtId="181" fontId="0" fillId="0" borderId="13" xfId="0" applyNumberFormat="1" applyBorder="1"/>
    <xf numFmtId="0" fontId="0" fillId="2" borderId="7" xfId="0" applyFill="1" applyBorder="1"/>
    <xf numFmtId="0" fontId="0" fillId="2" borderId="11" xfId="0" applyFill="1" applyBorder="1"/>
    <xf numFmtId="181" fontId="0" fillId="0" borderId="14" xfId="0" applyNumberFormat="1" applyBorder="1"/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/>
    <xf numFmtId="0" fontId="0" fillId="2" borderId="10" xfId="0" applyFill="1" applyBorder="1"/>
    <xf numFmtId="181" fontId="0" fillId="2" borderId="6" xfId="0" applyNumberFormat="1" applyFill="1" applyBorder="1"/>
    <xf numFmtId="1" fontId="0" fillId="2" borderId="0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0" xfId="0" applyFont="1"/>
    <xf numFmtId="0" fontId="0" fillId="5" borderId="0" xfId="0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6" borderId="0" xfId="0" applyFill="1"/>
    <xf numFmtId="0" fontId="0" fillId="0" borderId="0" xfId="0" applyFill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6" borderId="6" xfId="0" applyFill="1" applyBorder="1"/>
    <xf numFmtId="0" fontId="0" fillId="6" borderId="0" xfId="0" applyFill="1" applyBorder="1"/>
    <xf numFmtId="0" fontId="0" fillId="6" borderId="10" xfId="0" applyFill="1" applyBorder="1"/>
    <xf numFmtId="0" fontId="0" fillId="0" borderId="0" xfId="0" applyAlignment="1">
      <alignment horizontal="center" vertical="center"/>
    </xf>
    <xf numFmtId="0" fontId="1" fillId="0" borderId="13" xfId="0" applyFont="1" applyFill="1" applyBorder="1"/>
    <xf numFmtId="0" fontId="0" fillId="0" borderId="6" xfId="0" applyBorder="1" applyAlignment="1">
      <alignment horizontal="center"/>
    </xf>
    <xf numFmtId="0" fontId="0" fillId="6" borderId="15" xfId="0" applyFill="1" applyBorder="1"/>
    <xf numFmtId="0" fontId="0" fillId="6" borderId="7" xfId="0" applyFill="1" applyBorder="1" applyAlignment="1">
      <alignment horizontal="center" vertical="center"/>
    </xf>
    <xf numFmtId="0" fontId="0" fillId="6" borderId="8" xfId="0" applyFill="1" applyBorder="1"/>
    <xf numFmtId="0" fontId="0" fillId="6" borderId="11" xfId="0" applyFill="1" applyBorder="1"/>
    <xf numFmtId="0" fontId="0" fillId="0" borderId="0" xfId="0" applyAlignment="1">
      <alignment horizontal="center"/>
    </xf>
    <xf numFmtId="0" fontId="9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82" fontId="11" fillId="0" borderId="10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2" fontId="11" fillId="0" borderId="11" xfId="0" applyNumberFormat="1" applyFont="1" applyBorder="1" applyAlignment="1">
      <alignment horizontal="center" vertical="center"/>
    </xf>
    <xf numFmtId="182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7" borderId="15" xfId="0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3" fillId="0" borderId="0" xfId="0" applyFont="1"/>
    <xf numFmtId="0" fontId="1" fillId="8" borderId="0" xfId="0" applyFont="1" applyFill="1"/>
    <xf numFmtId="0" fontId="0" fillId="0" borderId="0" xfId="0" applyAlignment="1" quotePrefix="1">
      <alignment horizontal="center"/>
    </xf>
    <xf numFmtId="0" fontId="0" fillId="0" borderId="0" xfId="0" applyAlignment="1" quotePrefix="1">
      <alignment horizontal="center" vertical="center"/>
    </xf>
    <xf numFmtId="180" fontId="0" fillId="0" borderId="0" xfId="0" applyNumberFormat="1" quotePrefix="1"/>
    <xf numFmtId="0" fontId="0" fillId="0" borderId="0" xfId="0" quotePrefix="1"/>
    <xf numFmtId="0" fontId="0" fillId="2" borderId="0" xfId="0" applyFill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'Level I Techniq'!$C$4:$C$19</c:f>
              <c:numCache>
                <c:formatCode>General</c:formatCode>
                <c:ptCount val="16"/>
                <c:pt idx="0">
                  <c:v>20</c:v>
                </c:pt>
                <c:pt idx="1">
                  <c:v>24</c:v>
                </c:pt>
                <c:pt idx="2">
                  <c:v>28</c:v>
                </c:pt>
                <c:pt idx="3">
                  <c:v>65</c:v>
                </c:pt>
                <c:pt idx="4">
                  <c:v>24</c:v>
                </c:pt>
                <c:pt idx="5">
                  <c:v>29</c:v>
                </c:pt>
                <c:pt idx="6">
                  <c:v>35</c:v>
                </c:pt>
                <c:pt idx="7">
                  <c:v>80</c:v>
                </c:pt>
                <c:pt idx="8">
                  <c:v>23</c:v>
                </c:pt>
                <c:pt idx="9">
                  <c:v>27</c:v>
                </c:pt>
                <c:pt idx="10">
                  <c:v>36</c:v>
                </c:pt>
                <c:pt idx="11">
                  <c:v>85</c:v>
                </c:pt>
                <c:pt idx="12">
                  <c:v>25</c:v>
                </c:pt>
                <c:pt idx="13">
                  <c:v>27</c:v>
                </c:pt>
                <c:pt idx="14">
                  <c:v>37</c:v>
                </c:pt>
                <c:pt idx="15">
                  <c:v>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806010816"/>
        <c:axId val="1806006240"/>
      </c:lineChart>
      <c:catAx>
        <c:axId val="1806010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06006240"/>
        <c:crosses val="autoZero"/>
        <c:auto val="1"/>
        <c:lblAlgn val="ctr"/>
        <c:lblOffset val="100"/>
        <c:noMultiLvlLbl val="0"/>
      </c:catAx>
      <c:valAx>
        <c:axId val="18060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0601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Centered</a:t>
            </a:r>
            <a:r>
              <a:rPr lang="en-IN" baseline="0"/>
              <a:t> Moving Avg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'Level I Techniq'!$H$6:$H$19</c:f>
              <c:numCache>
                <c:formatCode>General</c:formatCode>
                <c:ptCount val="14"/>
                <c:pt idx="0">
                  <c:v>32.2</c:v>
                </c:pt>
                <c:pt idx="1">
                  <c:v>34</c:v>
                </c:pt>
                <c:pt idx="2">
                  <c:v>36.2</c:v>
                </c:pt>
                <c:pt idx="3">
                  <c:v>46.6</c:v>
                </c:pt>
                <c:pt idx="4">
                  <c:v>38.2</c:v>
                </c:pt>
                <c:pt idx="5">
                  <c:v>38.8</c:v>
                </c:pt>
                <c:pt idx="6">
                  <c:v>40.2</c:v>
                </c:pt>
                <c:pt idx="7">
                  <c:v>50.2</c:v>
                </c:pt>
                <c:pt idx="8">
                  <c:v>39.2</c:v>
                </c:pt>
                <c:pt idx="9">
                  <c:v>40</c:v>
                </c:pt>
                <c:pt idx="10">
                  <c:v>42</c:v>
                </c:pt>
                <c:pt idx="11">
                  <c:v>53.8</c:v>
                </c:pt>
                <c:pt idx="12">
                  <c:v>46</c:v>
                </c:pt>
                <c:pt idx="13">
                  <c:v>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003937840"/>
        <c:axId val="2003942832"/>
      </c:lineChart>
      <c:catAx>
        <c:axId val="2003937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3942832"/>
        <c:crosses val="autoZero"/>
        <c:auto val="1"/>
        <c:lblAlgn val="ctr"/>
        <c:lblOffset val="100"/>
        <c:noMultiLvlLbl val="0"/>
      </c:catAx>
      <c:valAx>
        <c:axId val="200394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393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0167960805699986"/>
                  <c:y val="-0.1351982732600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'Decomposition 2'!$F$6:$F$21</c:f>
              <c:numCache>
                <c:formatCode>0.00</c:formatCode>
                <c:ptCount val="16"/>
                <c:pt idx="0">
                  <c:v>35.8695652173913</c:v>
                </c:pt>
                <c:pt idx="1">
                  <c:v>37.0093457943925</c:v>
                </c:pt>
                <c:pt idx="2">
                  <c:v>33.9705882352941</c:v>
                </c:pt>
                <c:pt idx="3">
                  <c:v>33</c:v>
                </c:pt>
                <c:pt idx="4">
                  <c:v>43.0434782608696</c:v>
                </c:pt>
                <c:pt idx="5">
                  <c:v>44.7196261682243</c:v>
                </c:pt>
                <c:pt idx="6">
                  <c:v>42.4632352941176</c:v>
                </c:pt>
                <c:pt idx="7">
                  <c:v>40.6153846153846</c:v>
                </c:pt>
                <c:pt idx="8">
                  <c:v>41.25</c:v>
                </c:pt>
                <c:pt idx="9">
                  <c:v>41.6355140186916</c:v>
                </c:pt>
                <c:pt idx="10">
                  <c:v>43.6764705882353</c:v>
                </c:pt>
                <c:pt idx="11">
                  <c:v>43.1538461538462</c:v>
                </c:pt>
                <c:pt idx="12">
                  <c:v>44.8369565217391</c:v>
                </c:pt>
                <c:pt idx="13">
                  <c:v>41.6355140186916</c:v>
                </c:pt>
                <c:pt idx="14">
                  <c:v>44.8897058823529</c:v>
                </c:pt>
                <c:pt idx="15">
                  <c:v>48.2307692307692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044528"/>
        <c:axId val="1898037456"/>
      </c:scatterChart>
      <c:valAx>
        <c:axId val="189804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98037456"/>
        <c:crosses val="autoZero"/>
        <c:crossBetween val="midCat"/>
      </c:valAx>
      <c:valAx>
        <c:axId val="189803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9804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'Decomposition 3'!$B$1</c:f>
              <c:strCache>
                <c:ptCount val="1"/>
                <c:pt idx="0">
                  <c:v>Sales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'Decomposition 3'!$B$2:$B$25</c:f>
              <c:numCache>
                <c:formatCode>General</c:formatCode>
                <c:ptCount val="24"/>
                <c:pt idx="0">
                  <c:v>22</c:v>
                </c:pt>
                <c:pt idx="1">
                  <c:v>26.4</c:v>
                </c:pt>
                <c:pt idx="2">
                  <c:v>30.8</c:v>
                </c:pt>
                <c:pt idx="3">
                  <c:v>71.5</c:v>
                </c:pt>
                <c:pt idx="4">
                  <c:v>26.4</c:v>
                </c:pt>
                <c:pt idx="5">
                  <c:v>31.9</c:v>
                </c:pt>
                <c:pt idx="6">
                  <c:v>38.5</c:v>
                </c:pt>
                <c:pt idx="7">
                  <c:v>88</c:v>
                </c:pt>
                <c:pt idx="8">
                  <c:v>25.3</c:v>
                </c:pt>
                <c:pt idx="9">
                  <c:v>29.7</c:v>
                </c:pt>
                <c:pt idx="10">
                  <c:v>39.6</c:v>
                </c:pt>
                <c:pt idx="11">
                  <c:v>93.5</c:v>
                </c:pt>
                <c:pt idx="12">
                  <c:v>27.5</c:v>
                </c:pt>
                <c:pt idx="13">
                  <c:v>29.7</c:v>
                </c:pt>
                <c:pt idx="14">
                  <c:v>40.7</c:v>
                </c:pt>
                <c:pt idx="15">
                  <c:v>104.5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'Decomposition 3'!$C$1</c:f>
              <c:strCache>
                <c:ptCount val="1"/>
                <c:pt idx="0">
                  <c:v>Forecatsed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'Decomposition 3'!$C$2:$C$25</c:f>
              <c:numCache>
                <c:formatCode>General</c:formatCode>
                <c:ptCount val="24"/>
                <c:pt idx="0">
                  <c:v>20</c:v>
                </c:pt>
                <c:pt idx="1">
                  <c:v>24</c:v>
                </c:pt>
                <c:pt idx="2">
                  <c:v>28</c:v>
                </c:pt>
                <c:pt idx="3">
                  <c:v>65</c:v>
                </c:pt>
                <c:pt idx="4">
                  <c:v>24</c:v>
                </c:pt>
                <c:pt idx="5">
                  <c:v>29</c:v>
                </c:pt>
                <c:pt idx="6">
                  <c:v>35</c:v>
                </c:pt>
                <c:pt idx="7">
                  <c:v>80</c:v>
                </c:pt>
                <c:pt idx="8">
                  <c:v>23</c:v>
                </c:pt>
                <c:pt idx="9">
                  <c:v>27</c:v>
                </c:pt>
                <c:pt idx="10">
                  <c:v>36</c:v>
                </c:pt>
                <c:pt idx="11">
                  <c:v>85</c:v>
                </c:pt>
                <c:pt idx="12">
                  <c:v>25</c:v>
                </c:pt>
                <c:pt idx="13">
                  <c:v>27</c:v>
                </c:pt>
                <c:pt idx="14">
                  <c:v>37</c:v>
                </c:pt>
                <c:pt idx="15">
                  <c:v>95</c:v>
                </c:pt>
                <c:pt idx="16">
                  <c:v>26.2924290909091</c:v>
                </c:pt>
                <c:pt idx="17">
                  <c:v>31.0297406060606</c:v>
                </c:pt>
                <c:pt idx="18">
                  <c:v>40.0122715151515</c:v>
                </c:pt>
                <c:pt idx="19">
                  <c:v>96.9859090909091</c:v>
                </c:pt>
                <c:pt idx="20">
                  <c:v>27.8418206060606</c:v>
                </c:pt>
                <c:pt idx="21">
                  <c:v>32.8317503030303</c:v>
                </c:pt>
                <c:pt idx="22">
                  <c:v>42.3026763636364</c:v>
                </c:pt>
                <c:pt idx="23">
                  <c:v>102.459303030303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818578016"/>
        <c:axId val="1818589248"/>
      </c:lineChart>
      <c:catAx>
        <c:axId val="18185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18589248"/>
        <c:crosses val="autoZero"/>
        <c:auto val="1"/>
        <c:lblAlgn val="ctr"/>
        <c:lblOffset val="100"/>
        <c:noMultiLvlLbl val="0"/>
      </c:catAx>
      <c:valAx>
        <c:axId val="18185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1857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278422</xdr:colOff>
      <xdr:row>1</xdr:row>
      <xdr:rowOff>10898</xdr:rowOff>
    </xdr:from>
    <xdr:to>
      <xdr:col>13</xdr:col>
      <xdr:colOff>156020</xdr:colOff>
      <xdr:row>4</xdr:row>
      <xdr:rowOff>189638</xdr:rowOff>
    </xdr:to>
    <xdr:graphicFrame>
      <xdr:nvGraphicFramePr>
        <xdr:cNvPr id="2" name="Chart 1"/>
        <xdr:cNvGraphicFramePr/>
      </xdr:nvGraphicFramePr>
      <xdr:xfrm>
        <a:off x="6631305" y="201295"/>
        <a:ext cx="2315845" cy="110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270867</xdr:colOff>
      <xdr:row>5</xdr:row>
      <xdr:rowOff>136925</xdr:rowOff>
    </xdr:from>
    <xdr:to>
      <xdr:col>13</xdr:col>
      <xdr:colOff>267891</xdr:colOff>
      <xdr:row>12</xdr:row>
      <xdr:rowOff>77391</xdr:rowOff>
    </xdr:to>
    <xdr:graphicFrame>
      <xdr:nvGraphicFramePr>
        <xdr:cNvPr id="3" name="Chart 2"/>
        <xdr:cNvGraphicFramePr/>
      </xdr:nvGraphicFramePr>
      <xdr:xfrm>
        <a:off x="6623685" y="1441450"/>
        <a:ext cx="2435225" cy="12738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92897</xdr:colOff>
      <xdr:row>7</xdr:row>
      <xdr:rowOff>173065</xdr:rowOff>
    </xdr:from>
    <xdr:to>
      <xdr:col>15</xdr:col>
      <xdr:colOff>477560</xdr:colOff>
      <xdr:row>17</xdr:row>
      <xdr:rowOff>23975</xdr:rowOff>
    </xdr:to>
    <xdr:graphicFrame>
      <xdr:nvGraphicFramePr>
        <xdr:cNvPr id="6" name="Chart 5"/>
        <xdr:cNvGraphicFramePr/>
      </xdr:nvGraphicFramePr>
      <xdr:xfrm>
        <a:off x="7646035" y="1534795"/>
        <a:ext cx="3985260" cy="1755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426983</xdr:colOff>
      <xdr:row>0</xdr:row>
      <xdr:rowOff>93279</xdr:rowOff>
    </xdr:from>
    <xdr:to>
      <xdr:col>12</xdr:col>
      <xdr:colOff>111672</xdr:colOff>
      <xdr:row>14</xdr:row>
      <xdr:rowOff>169479</xdr:rowOff>
    </xdr:to>
    <xdr:graphicFrame>
      <xdr:nvGraphicFramePr>
        <xdr:cNvPr id="5" name="Chart 4"/>
        <xdr:cNvGraphicFramePr/>
      </xdr:nvGraphicFramePr>
      <xdr:xfrm>
        <a:off x="3017520" y="92710"/>
        <a:ext cx="448500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4"/>
  <sheetViews>
    <sheetView tabSelected="1" zoomScale="160" zoomScaleNormal="160" topLeftCell="A139" workbookViewId="0">
      <selection activeCell="C143" sqref="C143"/>
    </sheetView>
  </sheetViews>
  <sheetFormatPr defaultColWidth="9" defaultRowHeight="15"/>
  <cols>
    <col min="2" max="2" width="19" customWidth="1"/>
    <col min="3" max="3" width="11.4285714285714" customWidth="1"/>
    <col min="4" max="4" width="33.1428571428571" customWidth="1"/>
    <col min="5" max="5" width="9.14285714285714" customWidth="1"/>
    <col min="6" max="6" width="12.1428571428571" customWidth="1"/>
    <col min="7" max="7" width="12.5714285714286" customWidth="1"/>
    <col min="8" max="8" width="10" customWidth="1"/>
  </cols>
  <sheetData>
    <row r="1" spans="1:1">
      <c r="A1" s="111" t="s">
        <v>0</v>
      </c>
    </row>
    <row r="2" spans="2:2">
      <c r="B2" t="s">
        <v>1</v>
      </c>
    </row>
    <row r="4" spans="1:1">
      <c r="A4" s="111" t="s">
        <v>2</v>
      </c>
    </row>
    <row r="5" spans="2:10">
      <c r="B5" t="s">
        <v>3</v>
      </c>
      <c r="J5" t="s">
        <v>4</v>
      </c>
    </row>
    <row r="6" spans="2:4">
      <c r="B6" s="112" t="s">
        <v>5</v>
      </c>
      <c r="C6" s="112"/>
      <c r="D6" s="112"/>
    </row>
    <row r="7" s="21" customFormat="1" ht="30.75" customHeight="1" spans="2:10">
      <c r="B7" s="113" t="s">
        <v>6</v>
      </c>
      <c r="C7" s="113"/>
      <c r="D7" s="113"/>
      <c r="E7" s="113"/>
      <c r="F7" s="113"/>
      <c r="G7" s="113"/>
      <c r="H7" s="113"/>
      <c r="J7" s="21" t="s">
        <v>7</v>
      </c>
    </row>
    <row r="9" spans="1:1">
      <c r="A9" s="111" t="s">
        <v>8</v>
      </c>
    </row>
    <row r="10" spans="2:2">
      <c r="B10" t="s">
        <v>9</v>
      </c>
    </row>
    <row r="12" spans="2:2">
      <c r="B12" t="s">
        <v>10</v>
      </c>
    </row>
    <row r="13" spans="3:3">
      <c r="C13" t="s">
        <v>11</v>
      </c>
    </row>
    <row r="14" spans="3:3">
      <c r="C14" t="s">
        <v>12</v>
      </c>
    </row>
    <row r="15" spans="3:3">
      <c r="C15" t="s">
        <v>13</v>
      </c>
    </row>
    <row r="17" ht="15.75" spans="3:3">
      <c r="C17" t="s">
        <v>14</v>
      </c>
    </row>
    <row r="18" ht="30.75" spans="3:7">
      <c r="C18" s="114" t="s">
        <v>15</v>
      </c>
      <c r="D18" s="115" t="s">
        <v>16</v>
      </c>
      <c r="F18" s="116" t="s">
        <v>17</v>
      </c>
      <c r="G18" s="117" t="s">
        <v>18</v>
      </c>
    </row>
    <row r="19" spans="3:7">
      <c r="C19" s="105" t="s">
        <v>19</v>
      </c>
      <c r="D19" s="118">
        <v>44</v>
      </c>
      <c r="F19" s="119">
        <v>44</v>
      </c>
      <c r="G19" s="24">
        <v>4400</v>
      </c>
    </row>
    <row r="20" spans="3:7">
      <c r="C20" s="105" t="s">
        <v>20</v>
      </c>
      <c r="D20" s="118">
        <v>54</v>
      </c>
      <c r="F20" s="105">
        <v>54</v>
      </c>
      <c r="G20" s="25">
        <v>5400</v>
      </c>
    </row>
    <row r="21" ht="15.75" spans="3:7">
      <c r="C21" s="120" t="s">
        <v>21</v>
      </c>
      <c r="D21" s="121">
        <v>34</v>
      </c>
      <c r="F21" s="120">
        <v>34</v>
      </c>
      <c r="G21" s="26">
        <v>3400</v>
      </c>
    </row>
    <row r="24" spans="2:2">
      <c r="B24" t="s">
        <v>22</v>
      </c>
    </row>
    <row r="25" spans="3:3">
      <c r="C25" t="s">
        <v>23</v>
      </c>
    </row>
    <row r="26" spans="3:3">
      <c r="C26" t="s">
        <v>24</v>
      </c>
    </row>
    <row r="27" spans="3:3">
      <c r="C27" t="s">
        <v>25</v>
      </c>
    </row>
    <row r="29" ht="15.75" spans="3:3">
      <c r="C29" t="s">
        <v>26</v>
      </c>
    </row>
    <row r="30" spans="3:4">
      <c r="C30" s="119" t="s">
        <v>27</v>
      </c>
      <c r="D30" s="122" t="s">
        <v>16</v>
      </c>
    </row>
    <row r="31" spans="3:4">
      <c r="C31" s="105" t="s">
        <v>28</v>
      </c>
      <c r="D31" s="118">
        <v>102</v>
      </c>
    </row>
    <row r="32" spans="3:4">
      <c r="C32" s="105" t="s">
        <v>29</v>
      </c>
      <c r="D32" s="118">
        <v>123</v>
      </c>
    </row>
    <row r="33" spans="3:4">
      <c r="C33" s="105" t="s">
        <v>30</v>
      </c>
      <c r="D33" s="118">
        <v>233</v>
      </c>
    </row>
    <row r="34" spans="3:4">
      <c r="C34" s="105" t="s">
        <v>31</v>
      </c>
      <c r="D34" s="118" t="s">
        <v>31</v>
      </c>
    </row>
    <row r="35" ht="15.75" spans="3:4">
      <c r="C35" s="120" t="s">
        <v>32</v>
      </c>
      <c r="D35" s="121">
        <v>223</v>
      </c>
    </row>
    <row r="38" spans="2:2">
      <c r="B38" t="s">
        <v>33</v>
      </c>
    </row>
    <row r="39" spans="3:3">
      <c r="C39" t="s">
        <v>34</v>
      </c>
    </row>
    <row r="41" ht="15.75" spans="3:3">
      <c r="C41" t="s">
        <v>26</v>
      </c>
    </row>
    <row r="42" ht="15.75" spans="3:9">
      <c r="C42" s="119" t="s">
        <v>27</v>
      </c>
      <c r="D42" s="122" t="s">
        <v>16</v>
      </c>
      <c r="G42" s="123" t="s">
        <v>35</v>
      </c>
      <c r="H42" s="124" t="s">
        <v>27</v>
      </c>
      <c r="I42" s="129" t="s">
        <v>16</v>
      </c>
    </row>
    <row r="43" spans="3:9">
      <c r="C43" s="105" t="s">
        <v>28</v>
      </c>
      <c r="D43" s="118">
        <v>102</v>
      </c>
      <c r="G43" s="125" t="s">
        <v>19</v>
      </c>
      <c r="H43" s="126" t="s">
        <v>28</v>
      </c>
      <c r="I43" s="130">
        <v>102</v>
      </c>
    </row>
    <row r="44" spans="3:9">
      <c r="C44" s="105" t="s">
        <v>29</v>
      </c>
      <c r="D44" s="118">
        <v>123</v>
      </c>
      <c r="G44" s="125" t="s">
        <v>19</v>
      </c>
      <c r="H44" s="126" t="s">
        <v>29</v>
      </c>
      <c r="I44" s="130">
        <v>123</v>
      </c>
    </row>
    <row r="45" spans="3:9">
      <c r="C45" s="105" t="s">
        <v>30</v>
      </c>
      <c r="D45" s="118">
        <v>233</v>
      </c>
      <c r="G45" s="125" t="s">
        <v>19</v>
      </c>
      <c r="H45" s="126" t="s">
        <v>30</v>
      </c>
      <c r="I45" s="130">
        <v>233</v>
      </c>
    </row>
    <row r="46" spans="3:9">
      <c r="C46" s="105" t="s">
        <v>31</v>
      </c>
      <c r="D46" s="118" t="s">
        <v>31</v>
      </c>
      <c r="G46" s="125" t="s">
        <v>19</v>
      </c>
      <c r="H46" s="126" t="s">
        <v>31</v>
      </c>
      <c r="I46" s="130" t="s">
        <v>31</v>
      </c>
    </row>
    <row r="47" ht="15.75" spans="3:9">
      <c r="C47" s="120" t="s">
        <v>32</v>
      </c>
      <c r="D47" s="121">
        <v>223</v>
      </c>
      <c r="G47" s="125" t="s">
        <v>19</v>
      </c>
      <c r="H47" s="126" t="s">
        <v>32</v>
      </c>
      <c r="I47" s="130">
        <v>223</v>
      </c>
    </row>
    <row r="48" ht="15.75" spans="3:9">
      <c r="C48" t="s">
        <v>36</v>
      </c>
      <c r="G48" s="125" t="s">
        <v>20</v>
      </c>
      <c r="H48" s="126" t="s">
        <v>28</v>
      </c>
      <c r="I48" s="130">
        <v>45</v>
      </c>
    </row>
    <row r="49" spans="3:9">
      <c r="C49" s="119" t="s">
        <v>27</v>
      </c>
      <c r="D49" s="122" t="s">
        <v>16</v>
      </c>
      <c r="G49" s="125" t="s">
        <v>20</v>
      </c>
      <c r="H49" s="126" t="s">
        <v>29</v>
      </c>
      <c r="I49" s="130">
        <v>343</v>
      </c>
    </row>
    <row r="50" spans="3:9">
      <c r="C50" s="105" t="s">
        <v>28</v>
      </c>
      <c r="D50" s="118">
        <v>45</v>
      </c>
      <c r="G50" s="125" t="s">
        <v>20</v>
      </c>
      <c r="H50" s="126" t="s">
        <v>30</v>
      </c>
      <c r="I50" s="130">
        <v>34</v>
      </c>
    </row>
    <row r="51" spans="3:9">
      <c r="C51" s="105" t="s">
        <v>29</v>
      </c>
      <c r="D51" s="118">
        <v>343</v>
      </c>
      <c r="G51" s="125" t="s">
        <v>20</v>
      </c>
      <c r="H51" s="126" t="s">
        <v>31</v>
      </c>
      <c r="I51" s="130" t="s">
        <v>31</v>
      </c>
    </row>
    <row r="52" spans="3:9">
      <c r="C52" s="105" t="s">
        <v>30</v>
      </c>
      <c r="D52" s="118">
        <v>34</v>
      </c>
      <c r="G52" s="125" t="s">
        <v>20</v>
      </c>
      <c r="H52" s="126" t="s">
        <v>32</v>
      </c>
      <c r="I52" s="130">
        <v>234</v>
      </c>
    </row>
    <row r="53" spans="3:9">
      <c r="C53" s="105" t="s">
        <v>31</v>
      </c>
      <c r="D53" s="118" t="s">
        <v>31</v>
      </c>
      <c r="G53" s="125" t="s">
        <v>21</v>
      </c>
      <c r="H53" s="126" t="s">
        <v>28</v>
      </c>
      <c r="I53" s="130">
        <v>234</v>
      </c>
    </row>
    <row r="54" ht="15.75" spans="3:9">
      <c r="C54" s="120" t="s">
        <v>32</v>
      </c>
      <c r="D54" s="121">
        <v>234</v>
      </c>
      <c r="G54" s="125" t="s">
        <v>21</v>
      </c>
      <c r="H54" s="126" t="s">
        <v>29</v>
      </c>
      <c r="I54" s="130">
        <v>2344</v>
      </c>
    </row>
    <row r="55" ht="15.75" spans="3:9">
      <c r="C55" t="s">
        <v>37</v>
      </c>
      <c r="G55" s="125" t="s">
        <v>21</v>
      </c>
      <c r="H55" s="126" t="s">
        <v>30</v>
      </c>
      <c r="I55" s="130">
        <v>33</v>
      </c>
    </row>
    <row r="56" spans="3:9">
      <c r="C56" s="119" t="s">
        <v>27</v>
      </c>
      <c r="D56" s="122" t="s">
        <v>16</v>
      </c>
      <c r="G56" s="125" t="s">
        <v>21</v>
      </c>
      <c r="H56" s="126" t="s">
        <v>31</v>
      </c>
      <c r="I56" s="130" t="s">
        <v>31</v>
      </c>
    </row>
    <row r="57" ht="15.75" spans="3:9">
      <c r="C57" s="105" t="s">
        <v>28</v>
      </c>
      <c r="D57" s="118">
        <v>234</v>
      </c>
      <c r="G57" s="127" t="s">
        <v>21</v>
      </c>
      <c r="H57" s="128" t="s">
        <v>32</v>
      </c>
      <c r="I57" s="131">
        <v>222</v>
      </c>
    </row>
    <row r="58" spans="3:4">
      <c r="C58" s="105" t="s">
        <v>29</v>
      </c>
      <c r="D58" s="118">
        <v>2344</v>
      </c>
    </row>
    <row r="59" spans="3:4">
      <c r="C59" s="105" t="s">
        <v>30</v>
      </c>
      <c r="D59" s="118">
        <v>33</v>
      </c>
    </row>
    <row r="60" spans="3:4">
      <c r="C60" s="105" t="s">
        <v>31</v>
      </c>
      <c r="D60" s="118" t="s">
        <v>31</v>
      </c>
    </row>
    <row r="61" ht="15.75" spans="3:4">
      <c r="C61" s="120" t="s">
        <v>32</v>
      </c>
      <c r="D61" s="121">
        <v>222</v>
      </c>
    </row>
    <row r="65" spans="1:1">
      <c r="A65" s="111" t="s">
        <v>38</v>
      </c>
    </row>
    <row r="66" spans="2:2">
      <c r="B66" t="s">
        <v>39</v>
      </c>
    </row>
    <row r="67" spans="2:2">
      <c r="B67" t="s">
        <v>40</v>
      </c>
    </row>
    <row r="69" spans="1:1">
      <c r="A69" t="s">
        <v>41</v>
      </c>
    </row>
    <row r="70" spans="2:2">
      <c r="B70" t="s">
        <v>42</v>
      </c>
    </row>
    <row r="71" spans="3:3">
      <c r="C71" t="s">
        <v>43</v>
      </c>
    </row>
    <row r="72" ht="15.75"/>
    <row r="73" spans="2:5">
      <c r="B73" s="132" t="s">
        <v>16</v>
      </c>
      <c r="C73" s="133" t="s">
        <v>44</v>
      </c>
      <c r="E73" t="s">
        <v>45</v>
      </c>
    </row>
    <row r="74" spans="2:3">
      <c r="B74" s="134">
        <v>0.559733765868312</v>
      </c>
      <c r="C74" s="135" t="s">
        <v>46</v>
      </c>
    </row>
    <row r="75" spans="2:3">
      <c r="B75" s="134">
        <v>0.430553432519785</v>
      </c>
      <c r="C75" s="135" t="s">
        <v>47</v>
      </c>
    </row>
    <row r="76" spans="2:3">
      <c r="B76" s="134">
        <v>0.0272795794430007</v>
      </c>
      <c r="C76" s="135" t="s">
        <v>48</v>
      </c>
    </row>
    <row r="77" spans="2:3">
      <c r="B77" s="134">
        <v>0.904621535057391</v>
      </c>
      <c r="C77" s="135" t="s">
        <v>49</v>
      </c>
    </row>
    <row r="78" spans="2:3">
      <c r="B78" s="134">
        <v>0.913582518726311</v>
      </c>
      <c r="C78" s="135">
        <v>43597</v>
      </c>
    </row>
    <row r="79" spans="2:3">
      <c r="B79" s="134">
        <v>0.225361603781301</v>
      </c>
      <c r="C79" s="135" t="s">
        <v>50</v>
      </c>
    </row>
    <row r="80" ht="15.75" spans="2:3">
      <c r="B80" s="136">
        <v>0.6766508575625</v>
      </c>
      <c r="C80" s="137" t="s">
        <v>51</v>
      </c>
    </row>
    <row r="83" spans="1:1">
      <c r="A83" s="111" t="s">
        <v>52</v>
      </c>
    </row>
    <row r="85" spans="1:5">
      <c r="A85" s="162" t="s">
        <v>53</v>
      </c>
      <c r="B85" t="s">
        <v>54</v>
      </c>
      <c r="E85" t="s">
        <v>55</v>
      </c>
    </row>
    <row r="86" spans="1:5">
      <c r="A86" s="162" t="s">
        <v>56</v>
      </c>
      <c r="B86" t="s">
        <v>57</v>
      </c>
      <c r="E86" t="s">
        <v>58</v>
      </c>
    </row>
    <row r="87" spans="1:7">
      <c r="A87" s="16"/>
      <c r="E87" t="s">
        <v>59</v>
      </c>
      <c r="G87" t="s">
        <v>60</v>
      </c>
    </row>
    <row r="88" spans="1:1">
      <c r="A88" s="16"/>
    </row>
    <row r="89" spans="1:5">
      <c r="A89" s="162" t="s">
        <v>61</v>
      </c>
      <c r="B89" t="s">
        <v>62</v>
      </c>
      <c r="E89" t="s">
        <v>63</v>
      </c>
    </row>
    <row r="90" spans="1:5">
      <c r="A90" s="163" t="s">
        <v>64</v>
      </c>
      <c r="B90" t="s">
        <v>65</v>
      </c>
      <c r="E90" t="s">
        <v>66</v>
      </c>
    </row>
    <row r="92" spans="1:1">
      <c r="A92" s="111" t="s">
        <v>67</v>
      </c>
    </row>
    <row r="93" spans="3:3">
      <c r="C93" s="138"/>
    </row>
    <row r="94" spans="2:12">
      <c r="B94" t="s">
        <v>68</v>
      </c>
      <c r="C94" s="138" t="s">
        <v>69</v>
      </c>
      <c r="G94" t="s">
        <v>70</v>
      </c>
      <c r="J94" t="s">
        <v>71</v>
      </c>
      <c r="L94" t="s">
        <v>57</v>
      </c>
    </row>
    <row r="95" spans="3:3">
      <c r="C95" s="138"/>
    </row>
    <row r="96" spans="2:10">
      <c r="B96" t="s">
        <v>72</v>
      </c>
      <c r="C96" s="138" t="s">
        <v>73</v>
      </c>
      <c r="G96" t="s">
        <v>74</v>
      </c>
      <c r="J96" t="s">
        <v>57</v>
      </c>
    </row>
    <row r="97" spans="3:3">
      <c r="C97" s="138"/>
    </row>
    <row r="98" spans="2:10">
      <c r="B98" t="s">
        <v>75</v>
      </c>
      <c r="C98" s="138" t="s">
        <v>76</v>
      </c>
      <c r="G98" t="s">
        <v>77</v>
      </c>
      <c r="J98" t="s">
        <v>78</v>
      </c>
    </row>
    <row r="101" spans="1:1">
      <c r="A101" s="111" t="s">
        <v>79</v>
      </c>
    </row>
    <row r="103" spans="2:2">
      <c r="B103" t="s">
        <v>80</v>
      </c>
    </row>
    <row r="104" spans="3:3">
      <c r="C104" t="s">
        <v>81</v>
      </c>
    </row>
    <row r="105" ht="15.75"/>
    <row r="106" ht="15.75" spans="4:5">
      <c r="D106" s="139" t="s">
        <v>82</v>
      </c>
      <c r="E106" s="140" t="s">
        <v>16</v>
      </c>
    </row>
    <row r="107" spans="4:5">
      <c r="D107" s="83">
        <v>2008</v>
      </c>
      <c r="E107" s="84">
        <v>344</v>
      </c>
    </row>
    <row r="108" spans="4:5">
      <c r="D108" s="83">
        <v>2009</v>
      </c>
      <c r="E108" s="84">
        <v>355</v>
      </c>
    </row>
    <row r="109" spans="4:5">
      <c r="D109" s="83">
        <v>2010</v>
      </c>
      <c r="E109" s="84">
        <v>322</v>
      </c>
    </row>
    <row r="110" ht="15.75" spans="4:5">
      <c r="D110" s="85">
        <v>2011</v>
      </c>
      <c r="E110" s="86" t="s">
        <v>83</v>
      </c>
    </row>
    <row r="113" spans="2:2">
      <c r="B113" t="s">
        <v>84</v>
      </c>
    </row>
    <row r="114" ht="15.75"/>
    <row r="115" ht="15.75" spans="3:8">
      <c r="C115" s="141" t="s">
        <v>85</v>
      </c>
      <c r="D115" s="141" t="s">
        <v>86</v>
      </c>
      <c r="E115" s="142"/>
      <c r="F115" s="142"/>
      <c r="G115" s="140"/>
      <c r="H115" s="140" t="s">
        <v>87</v>
      </c>
    </row>
    <row r="116" ht="30.75" spans="3:8">
      <c r="C116" s="139" t="s">
        <v>82</v>
      </c>
      <c r="D116" s="139" t="s">
        <v>88</v>
      </c>
      <c r="E116" s="143" t="s">
        <v>89</v>
      </c>
      <c r="F116" s="143" t="s">
        <v>90</v>
      </c>
      <c r="G116" s="144" t="s">
        <v>91</v>
      </c>
      <c r="H116" s="144" t="s">
        <v>16</v>
      </c>
    </row>
    <row r="117" spans="3:8">
      <c r="C117" s="145">
        <v>2008</v>
      </c>
      <c r="D117" s="145"/>
      <c r="E117" s="146"/>
      <c r="F117" s="146"/>
      <c r="G117" s="147"/>
      <c r="H117" s="147">
        <v>344</v>
      </c>
    </row>
    <row r="118" spans="3:8">
      <c r="C118" s="145">
        <v>2009</v>
      </c>
      <c r="D118" s="145"/>
      <c r="E118" s="146"/>
      <c r="F118" s="146"/>
      <c r="G118" s="147"/>
      <c r="H118" s="147">
        <v>355</v>
      </c>
    </row>
    <row r="119" spans="3:8">
      <c r="C119" s="145">
        <v>2010</v>
      </c>
      <c r="D119" s="145"/>
      <c r="E119" s="146"/>
      <c r="F119" s="146"/>
      <c r="G119" s="147"/>
      <c r="H119" s="147">
        <v>322</v>
      </c>
    </row>
    <row r="120" ht="15.75" spans="3:8">
      <c r="C120" s="148">
        <v>2011</v>
      </c>
      <c r="D120" s="148"/>
      <c r="E120" s="149"/>
      <c r="F120" s="149"/>
      <c r="G120" s="150"/>
      <c r="H120" s="150" t="s">
        <v>83</v>
      </c>
    </row>
    <row r="122" spans="3:3">
      <c r="C122" t="s">
        <v>92</v>
      </c>
    </row>
    <row r="125" spans="1:1">
      <c r="A125" s="111" t="s">
        <v>93</v>
      </c>
    </row>
    <row r="126" spans="2:2">
      <c r="B126" t="s">
        <v>94</v>
      </c>
    </row>
    <row r="127" spans="2:2">
      <c r="B127" t="s">
        <v>95</v>
      </c>
    </row>
    <row r="128" spans="2:9">
      <c r="B128" t="s">
        <v>96</v>
      </c>
      <c r="G128" t="s">
        <v>97</v>
      </c>
      <c r="I128" t="s">
        <v>98</v>
      </c>
    </row>
    <row r="129" spans="2:2">
      <c r="B129" t="s">
        <v>99</v>
      </c>
    </row>
    <row r="131" spans="1:1">
      <c r="A131" t="s">
        <v>100</v>
      </c>
    </row>
    <row r="132" ht="15.75"/>
    <row r="133" spans="2:4">
      <c r="B133" s="151" t="s">
        <v>101</v>
      </c>
      <c r="D133" t="s">
        <v>102</v>
      </c>
    </row>
    <row r="134" spans="2:2">
      <c r="B134" s="152" t="s">
        <v>103</v>
      </c>
    </row>
    <row r="135" spans="2:2">
      <c r="B135" s="152" t="s">
        <v>104</v>
      </c>
    </row>
    <row r="136" ht="15.75" spans="2:2">
      <c r="B136" s="153" t="s">
        <v>105</v>
      </c>
    </row>
    <row r="138" spans="1:1">
      <c r="A138" s="111" t="s">
        <v>106</v>
      </c>
    </row>
    <row r="139" ht="15.75"/>
    <row r="140" spans="2:4">
      <c r="B140" s="154" t="s">
        <v>107</v>
      </c>
      <c r="D140" t="s">
        <v>108</v>
      </c>
    </row>
    <row r="141" spans="2:4">
      <c r="B141" s="155" t="s">
        <v>109</v>
      </c>
      <c r="D141" t="s">
        <v>110</v>
      </c>
    </row>
    <row r="142" spans="2:4">
      <c r="B142" s="155" t="s">
        <v>111</v>
      </c>
      <c r="D142" t="s">
        <v>112</v>
      </c>
    </row>
    <row r="143" ht="35" customHeight="1" spans="2:8">
      <c r="B143" s="156" t="s">
        <v>113</v>
      </c>
      <c r="D143" s="157" t="s">
        <v>114</v>
      </c>
      <c r="E143" s="157"/>
      <c r="F143" s="157"/>
      <c r="G143" s="157"/>
      <c r="H143" s="157"/>
    </row>
    <row r="144" spans="2:4">
      <c r="B144" s="154" t="s">
        <v>115</v>
      </c>
      <c r="D144" t="s">
        <v>116</v>
      </c>
    </row>
    <row r="145" spans="2:4">
      <c r="B145" s="156" t="s">
        <v>117</v>
      </c>
      <c r="D145" t="s">
        <v>118</v>
      </c>
    </row>
    <row r="146" ht="30.75" spans="2:8">
      <c r="B146" s="158" t="s">
        <v>119</v>
      </c>
      <c r="D146" s="159" t="s">
        <v>120</v>
      </c>
      <c r="E146" s="159"/>
      <c r="F146" s="159"/>
      <c r="G146" s="159"/>
      <c r="H146" s="159"/>
    </row>
    <row r="147" spans="2:10">
      <c r="B147" s="154" t="s">
        <v>101</v>
      </c>
      <c r="D147" t="s">
        <v>121</v>
      </c>
      <c r="J147" t="s">
        <v>122</v>
      </c>
    </row>
    <row r="148" spans="2:8">
      <c r="B148" s="155" t="s">
        <v>103</v>
      </c>
      <c r="D148" t="s">
        <v>123</v>
      </c>
      <c r="H148" t="s">
        <v>124</v>
      </c>
    </row>
    <row r="149" spans="2:12">
      <c r="B149" s="155" t="s">
        <v>104</v>
      </c>
      <c r="D149" t="s">
        <v>125</v>
      </c>
      <c r="J149" t="s">
        <v>126</v>
      </c>
      <c r="L149" t="s">
        <v>127</v>
      </c>
    </row>
    <row r="150" ht="15.75" spans="2:4">
      <c r="B150" s="156" t="s">
        <v>105</v>
      </c>
      <c r="D150" t="s">
        <v>128</v>
      </c>
    </row>
    <row r="153" spans="1:1">
      <c r="A153" s="15"/>
    </row>
    <row r="154" spans="1:1">
      <c r="A154" s="111" t="s">
        <v>129</v>
      </c>
    </row>
    <row r="155" spans="1:1">
      <c r="A155" s="111"/>
    </row>
    <row r="156" spans="1:1">
      <c r="A156" s="160" t="s">
        <v>130</v>
      </c>
    </row>
    <row r="158" spans="2:3">
      <c r="B158" t="s">
        <v>131</v>
      </c>
      <c r="C158" t="s">
        <v>132</v>
      </c>
    </row>
    <row r="159" ht="60.75" customHeight="1" spans="4:6">
      <c r="D159" s="112" t="s">
        <v>133</v>
      </c>
      <c r="E159" s="112"/>
      <c r="F159" s="112"/>
    </row>
    <row r="161" spans="2:3">
      <c r="B161" t="s">
        <v>134</v>
      </c>
      <c r="C161" t="s">
        <v>135</v>
      </c>
    </row>
    <row r="162" spans="4:4">
      <c r="D162" t="s">
        <v>136</v>
      </c>
    </row>
    <row r="163" spans="4:7">
      <c r="D163" s="161" t="s">
        <v>137</v>
      </c>
      <c r="G163" t="s">
        <v>138</v>
      </c>
    </row>
    <row r="164" spans="4:7">
      <c r="D164" s="161" t="s">
        <v>139</v>
      </c>
      <c r="E164" t="s">
        <v>140</v>
      </c>
      <c r="G164" t="s">
        <v>141</v>
      </c>
    </row>
    <row r="165" spans="5:7">
      <c r="E165" t="s">
        <v>142</v>
      </c>
      <c r="G165" t="s">
        <v>143</v>
      </c>
    </row>
    <row r="166" spans="2:3">
      <c r="B166" t="s">
        <v>144</v>
      </c>
      <c r="C166" t="s">
        <v>145</v>
      </c>
    </row>
    <row r="167" spans="4:4">
      <c r="D167" s="161" t="s">
        <v>146</v>
      </c>
    </row>
    <row r="168" spans="4:4">
      <c r="D168" t="s">
        <v>147</v>
      </c>
    </row>
    <row r="171" spans="1:1">
      <c r="A171" s="160" t="s">
        <v>148</v>
      </c>
    </row>
    <row r="173" spans="2:3">
      <c r="B173" t="s">
        <v>144</v>
      </c>
      <c r="C173" t="s">
        <v>145</v>
      </c>
    </row>
    <row r="174" spans="4:4">
      <c r="D174" t="s">
        <v>149</v>
      </c>
    </row>
  </sheetData>
  <mergeCells count="6">
    <mergeCell ref="B6:D6"/>
    <mergeCell ref="B7:H7"/>
    <mergeCell ref="D115:G115"/>
    <mergeCell ref="D143:H143"/>
    <mergeCell ref="D146:H146"/>
    <mergeCell ref="D159:F15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F14"/>
  <sheetViews>
    <sheetView workbookViewId="0">
      <selection activeCell="C3" sqref="C3:C15"/>
    </sheetView>
  </sheetViews>
  <sheetFormatPr defaultColWidth="9.14285714285714" defaultRowHeight="15" outlineLevelCol="5"/>
  <cols>
    <col min="4" max="4" width="11.1428571428571" customWidth="1"/>
  </cols>
  <sheetData>
    <row r="1" spans="3:6">
      <c r="C1" s="110" t="s">
        <v>150</v>
      </c>
      <c r="D1" s="110" t="s">
        <v>151</v>
      </c>
      <c r="E1" s="110" t="s">
        <v>152</v>
      </c>
      <c r="F1" s="110" t="s">
        <v>153</v>
      </c>
    </row>
    <row r="2" spans="3:6">
      <c r="C2" s="110" t="s">
        <v>154</v>
      </c>
      <c r="D2" s="110" t="s">
        <v>155</v>
      </c>
      <c r="E2" s="110" t="s">
        <v>156</v>
      </c>
      <c r="F2" s="110" t="s">
        <v>16</v>
      </c>
    </row>
    <row r="3" spans="3:6">
      <c r="C3" s="110">
        <v>2010</v>
      </c>
      <c r="D3" s="110">
        <v>2</v>
      </c>
      <c r="E3" s="110">
        <v>1</v>
      </c>
      <c r="F3" s="110">
        <v>1561</v>
      </c>
    </row>
    <row r="4" spans="3:6">
      <c r="C4" s="110">
        <v>2011</v>
      </c>
      <c r="D4" s="110">
        <v>2</v>
      </c>
      <c r="E4" s="110">
        <v>4</v>
      </c>
      <c r="F4" s="110">
        <v>1831</v>
      </c>
    </row>
    <row r="5" spans="3:6">
      <c r="C5" s="110">
        <v>2012</v>
      </c>
      <c r="D5" s="110">
        <v>1</v>
      </c>
      <c r="E5" s="110">
        <v>2</v>
      </c>
      <c r="F5" s="110">
        <v>1584</v>
      </c>
    </row>
    <row r="6" spans="3:6">
      <c r="C6" s="110">
        <v>2013</v>
      </c>
      <c r="D6" s="110">
        <v>5</v>
      </c>
      <c r="E6" s="110">
        <v>5</v>
      </c>
      <c r="F6" s="110">
        <v>1466</v>
      </c>
    </row>
    <row r="7" spans="3:6">
      <c r="C7" s="110">
        <v>2014</v>
      </c>
      <c r="D7" s="110">
        <v>3</v>
      </c>
      <c r="E7" s="110">
        <v>4</v>
      </c>
      <c r="F7" s="110">
        <v>1497</v>
      </c>
    </row>
    <row r="8" spans="3:6">
      <c r="C8" s="110">
        <v>2015</v>
      </c>
      <c r="D8" s="110">
        <v>4</v>
      </c>
      <c r="E8" s="110">
        <v>2</v>
      </c>
      <c r="F8" s="110">
        <v>1341</v>
      </c>
    </row>
    <row r="9" spans="3:6">
      <c r="C9" s="110">
        <v>2016</v>
      </c>
      <c r="D9" s="110">
        <v>5</v>
      </c>
      <c r="E9" s="110">
        <v>3</v>
      </c>
      <c r="F9" s="110">
        <v>1880</v>
      </c>
    </row>
    <row r="10" spans="3:6">
      <c r="C10" s="110">
        <v>2017</v>
      </c>
      <c r="D10" s="110">
        <v>2</v>
      </c>
      <c r="E10" s="110">
        <v>2</v>
      </c>
      <c r="F10" s="110">
        <v>1638</v>
      </c>
    </row>
    <row r="11" spans="3:6">
      <c r="C11" s="110">
        <v>2018</v>
      </c>
      <c r="D11" s="110">
        <v>5</v>
      </c>
      <c r="E11" s="110">
        <v>1</v>
      </c>
      <c r="F11" s="110">
        <v>1956</v>
      </c>
    </row>
    <row r="12" spans="3:6">
      <c r="C12" s="110">
        <v>2019</v>
      </c>
      <c r="D12" s="110">
        <v>5</v>
      </c>
      <c r="E12" s="110">
        <v>2</v>
      </c>
      <c r="F12" s="110">
        <v>1262</v>
      </c>
    </row>
    <row r="13" spans="3:6">
      <c r="C13" s="110">
        <v>2020</v>
      </c>
      <c r="D13" s="110">
        <v>7</v>
      </c>
      <c r="E13" s="110">
        <v>2</v>
      </c>
      <c r="F13" s="110" t="s">
        <v>83</v>
      </c>
    </row>
    <row r="14" spans="3:6">
      <c r="C14" s="110">
        <v>2021</v>
      </c>
      <c r="D14" s="110">
        <v>4</v>
      </c>
      <c r="E14" s="110">
        <v>1</v>
      </c>
      <c r="F14" s="110" t="s">
        <v>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22"/>
  <sheetViews>
    <sheetView zoomScale="160" zoomScaleNormal="160" workbookViewId="0">
      <selection activeCell="D4" sqref="D4:E20"/>
    </sheetView>
  </sheetViews>
  <sheetFormatPr defaultColWidth="9" defaultRowHeight="15"/>
  <cols>
    <col min="1" max="1" width="13" style="16" customWidth="1"/>
    <col min="2" max="3" width="9" hidden="1" customWidth="1"/>
    <col min="4" max="4" width="12.2857142857143" customWidth="1"/>
    <col min="12" max="12" width="13" customWidth="1"/>
  </cols>
  <sheetData>
    <row r="3" ht="15.75"/>
    <row r="4" ht="15.75" spans="1:12">
      <c r="A4" s="16" t="s">
        <v>157</v>
      </c>
      <c r="B4" t="s">
        <v>154</v>
      </c>
      <c r="C4" t="s">
        <v>158</v>
      </c>
      <c r="D4" s="81" t="s">
        <v>159</v>
      </c>
      <c r="E4" s="82" t="s">
        <v>16</v>
      </c>
      <c r="F4" s="97" t="s">
        <v>160</v>
      </c>
      <c r="G4" s="98" t="s">
        <v>161</v>
      </c>
      <c r="H4" s="99" t="s">
        <v>162</v>
      </c>
      <c r="I4" s="97" t="s">
        <v>163</v>
      </c>
      <c r="J4" s="98" t="s">
        <v>164</v>
      </c>
      <c r="K4" s="99" t="s">
        <v>165</v>
      </c>
      <c r="L4" s="104" t="s">
        <v>111</v>
      </c>
    </row>
    <row r="5" spans="1:12">
      <c r="A5" s="16">
        <v>0</v>
      </c>
      <c r="B5">
        <v>2008</v>
      </c>
      <c r="C5" t="s">
        <v>166</v>
      </c>
      <c r="D5" s="83" t="s">
        <v>167</v>
      </c>
      <c r="E5" s="84">
        <v>20</v>
      </c>
      <c r="F5" s="100"/>
      <c r="G5" s="101"/>
      <c r="H5" s="102"/>
      <c r="I5" s="105">
        <v>24</v>
      </c>
      <c r="J5" s="27">
        <v>28</v>
      </c>
      <c r="K5" s="84">
        <v>65</v>
      </c>
      <c r="L5" s="106"/>
    </row>
    <row r="6" spans="1:12">
      <c r="A6" s="16">
        <v>0</v>
      </c>
      <c r="B6">
        <v>2008</v>
      </c>
      <c r="C6" t="s">
        <v>168</v>
      </c>
      <c r="D6" s="83" t="s">
        <v>169</v>
      </c>
      <c r="E6" s="84">
        <v>24</v>
      </c>
      <c r="F6" s="83">
        <v>20</v>
      </c>
      <c r="G6" s="101"/>
      <c r="H6" s="102"/>
      <c r="I6" s="105">
        <v>28</v>
      </c>
      <c r="J6" s="32">
        <v>65</v>
      </c>
      <c r="K6" s="84">
        <v>24</v>
      </c>
      <c r="L6" s="93">
        <f>E6-E5</f>
        <v>4</v>
      </c>
    </row>
    <row r="7" spans="1:12">
      <c r="A7" s="16">
        <v>0</v>
      </c>
      <c r="B7">
        <v>2008</v>
      </c>
      <c r="C7" t="s">
        <v>170</v>
      </c>
      <c r="D7" s="83" t="s">
        <v>171</v>
      </c>
      <c r="E7" s="84">
        <v>28</v>
      </c>
      <c r="F7" s="83">
        <v>24</v>
      </c>
      <c r="G7" s="32">
        <v>20</v>
      </c>
      <c r="H7" s="102"/>
      <c r="I7" s="83">
        <v>65</v>
      </c>
      <c r="J7" s="32">
        <v>24</v>
      </c>
      <c r="K7" s="84">
        <v>29</v>
      </c>
      <c r="L7" s="93">
        <f>E7-E6</f>
        <v>4</v>
      </c>
    </row>
    <row r="8" spans="1:12">
      <c r="A8" s="16">
        <v>0</v>
      </c>
      <c r="B8">
        <v>2008</v>
      </c>
      <c r="C8" t="s">
        <v>172</v>
      </c>
      <c r="D8" s="83" t="s">
        <v>173</v>
      </c>
      <c r="E8" s="84">
        <v>65</v>
      </c>
      <c r="F8" s="83">
        <v>28</v>
      </c>
      <c r="G8" s="32">
        <v>24</v>
      </c>
      <c r="H8" s="84">
        <v>20</v>
      </c>
      <c r="I8" s="83">
        <v>24</v>
      </c>
      <c r="J8" s="32">
        <v>29</v>
      </c>
      <c r="K8" s="84">
        <v>35</v>
      </c>
      <c r="L8" s="93">
        <f>E8-E7</f>
        <v>37</v>
      </c>
    </row>
    <row r="9" spans="1:12">
      <c r="A9" s="16">
        <v>0</v>
      </c>
      <c r="B9">
        <v>2009</v>
      </c>
      <c r="C9" t="s">
        <v>166</v>
      </c>
      <c r="D9" s="83" t="s">
        <v>174</v>
      </c>
      <c r="E9" s="84">
        <v>24</v>
      </c>
      <c r="F9" s="83">
        <v>65</v>
      </c>
      <c r="G9" s="32">
        <v>28</v>
      </c>
      <c r="H9" s="84">
        <v>24</v>
      </c>
      <c r="I9" s="83">
        <v>29</v>
      </c>
      <c r="J9" s="32">
        <v>35</v>
      </c>
      <c r="K9" s="84">
        <v>80</v>
      </c>
      <c r="L9" s="93">
        <f t="shared" ref="L9:L20" si="0">E9-E8</f>
        <v>-41</v>
      </c>
    </row>
    <row r="10" spans="1:12">
      <c r="A10" s="16">
        <v>0</v>
      </c>
      <c r="B10">
        <v>2009</v>
      </c>
      <c r="C10" t="s">
        <v>168</v>
      </c>
      <c r="D10" s="83" t="s">
        <v>175</v>
      </c>
      <c r="E10" s="84">
        <v>29</v>
      </c>
      <c r="F10" s="83">
        <v>24</v>
      </c>
      <c r="G10" s="32">
        <v>65</v>
      </c>
      <c r="H10" s="84">
        <v>28</v>
      </c>
      <c r="I10" s="83">
        <v>35</v>
      </c>
      <c r="J10" s="32">
        <v>80</v>
      </c>
      <c r="K10" s="84">
        <v>23</v>
      </c>
      <c r="L10" s="93">
        <f t="shared" si="0"/>
        <v>5</v>
      </c>
    </row>
    <row r="11" spans="1:12">
      <c r="A11" s="16">
        <v>0</v>
      </c>
      <c r="B11">
        <v>2009</v>
      </c>
      <c r="C11" t="s">
        <v>170</v>
      </c>
      <c r="D11" s="83" t="s">
        <v>176</v>
      </c>
      <c r="E11" s="84">
        <v>35</v>
      </c>
      <c r="F11" s="83">
        <v>29</v>
      </c>
      <c r="G11" s="32">
        <v>24</v>
      </c>
      <c r="H11" s="84">
        <v>65</v>
      </c>
      <c r="I11" s="83">
        <v>80</v>
      </c>
      <c r="J11" s="32">
        <v>23</v>
      </c>
      <c r="K11" s="84">
        <v>27</v>
      </c>
      <c r="L11" s="93">
        <f t="shared" si="0"/>
        <v>6</v>
      </c>
    </row>
    <row r="12" spans="1:12">
      <c r="A12" s="16">
        <v>1</v>
      </c>
      <c r="B12">
        <v>2009</v>
      </c>
      <c r="C12" t="s">
        <v>172</v>
      </c>
      <c r="D12" s="83" t="s">
        <v>177</v>
      </c>
      <c r="E12" s="84">
        <v>20</v>
      </c>
      <c r="F12" s="83">
        <v>35</v>
      </c>
      <c r="G12" s="32">
        <v>29</v>
      </c>
      <c r="H12" s="84">
        <v>24</v>
      </c>
      <c r="I12" s="83">
        <v>23</v>
      </c>
      <c r="J12" s="32">
        <v>27</v>
      </c>
      <c r="K12" s="84">
        <v>36</v>
      </c>
      <c r="L12" s="93">
        <f t="shared" si="0"/>
        <v>-15</v>
      </c>
    </row>
    <row r="13" spans="1:12">
      <c r="A13" s="16">
        <v>0</v>
      </c>
      <c r="B13">
        <v>2010</v>
      </c>
      <c r="C13" t="s">
        <v>166</v>
      </c>
      <c r="D13" s="83" t="s">
        <v>178</v>
      </c>
      <c r="E13" s="84">
        <v>23</v>
      </c>
      <c r="F13" s="83">
        <v>80</v>
      </c>
      <c r="G13" s="32">
        <v>35</v>
      </c>
      <c r="H13" s="84">
        <v>29</v>
      </c>
      <c r="I13" s="83">
        <v>27</v>
      </c>
      <c r="J13" s="32">
        <v>36</v>
      </c>
      <c r="K13" s="84">
        <v>85</v>
      </c>
      <c r="L13" s="93">
        <f t="shared" si="0"/>
        <v>3</v>
      </c>
    </row>
    <row r="14" spans="1:12">
      <c r="A14" s="16">
        <v>0</v>
      </c>
      <c r="B14">
        <v>2010</v>
      </c>
      <c r="C14" t="s">
        <v>168</v>
      </c>
      <c r="D14" s="83" t="s">
        <v>179</v>
      </c>
      <c r="E14" s="84">
        <v>27</v>
      </c>
      <c r="F14" s="83">
        <v>23</v>
      </c>
      <c r="G14" s="32">
        <v>80</v>
      </c>
      <c r="H14" s="84">
        <v>35</v>
      </c>
      <c r="I14" s="83">
        <v>36</v>
      </c>
      <c r="J14" s="32">
        <v>85</v>
      </c>
      <c r="K14" s="84">
        <v>25</v>
      </c>
      <c r="L14" s="93">
        <f t="shared" si="0"/>
        <v>4</v>
      </c>
    </row>
    <row r="15" spans="1:12">
      <c r="A15" s="16">
        <v>0</v>
      </c>
      <c r="B15">
        <v>2010</v>
      </c>
      <c r="C15" t="s">
        <v>170</v>
      </c>
      <c r="D15" s="83" t="s">
        <v>180</v>
      </c>
      <c r="E15" s="84">
        <v>36</v>
      </c>
      <c r="F15" s="83">
        <v>27</v>
      </c>
      <c r="G15" s="32">
        <v>23</v>
      </c>
      <c r="H15" s="84">
        <v>80</v>
      </c>
      <c r="I15" s="83">
        <v>85</v>
      </c>
      <c r="J15" s="32">
        <v>25</v>
      </c>
      <c r="K15" s="84">
        <v>27</v>
      </c>
      <c r="L15" s="93">
        <f t="shared" si="0"/>
        <v>9</v>
      </c>
    </row>
    <row r="16" spans="1:12">
      <c r="A16" s="16">
        <v>0</v>
      </c>
      <c r="B16">
        <v>2010</v>
      </c>
      <c r="C16" t="s">
        <v>172</v>
      </c>
      <c r="D16" s="83" t="s">
        <v>181</v>
      </c>
      <c r="E16" s="84">
        <v>85</v>
      </c>
      <c r="F16" s="83">
        <v>36</v>
      </c>
      <c r="G16" s="32">
        <v>27</v>
      </c>
      <c r="H16" s="84">
        <v>23</v>
      </c>
      <c r="I16" s="83">
        <v>25</v>
      </c>
      <c r="J16" s="32">
        <v>27</v>
      </c>
      <c r="K16" s="84">
        <v>37</v>
      </c>
      <c r="L16" s="93">
        <f t="shared" si="0"/>
        <v>49</v>
      </c>
    </row>
    <row r="17" ht="15.75" spans="1:12">
      <c r="A17" s="16">
        <v>0</v>
      </c>
      <c r="B17">
        <v>2011</v>
      </c>
      <c r="C17" t="s">
        <v>166</v>
      </c>
      <c r="D17" s="83" t="s">
        <v>182</v>
      </c>
      <c r="E17" s="84">
        <v>25</v>
      </c>
      <c r="F17" s="83">
        <v>85</v>
      </c>
      <c r="G17" s="32">
        <v>36</v>
      </c>
      <c r="H17" s="84">
        <v>27</v>
      </c>
      <c r="I17" s="83">
        <v>27</v>
      </c>
      <c r="J17" s="32">
        <v>37</v>
      </c>
      <c r="K17" s="86">
        <v>95</v>
      </c>
      <c r="L17" s="93">
        <f t="shared" si="0"/>
        <v>-60</v>
      </c>
    </row>
    <row r="18" spans="1:12">
      <c r="A18" s="16">
        <v>0</v>
      </c>
      <c r="B18">
        <v>2011</v>
      </c>
      <c r="C18" t="s">
        <v>168</v>
      </c>
      <c r="D18" s="83" t="s">
        <v>183</v>
      </c>
      <c r="E18" s="84">
        <v>27</v>
      </c>
      <c r="F18" s="83">
        <v>25</v>
      </c>
      <c r="G18" s="32">
        <v>85</v>
      </c>
      <c r="H18" s="84">
        <v>36</v>
      </c>
      <c r="I18" s="83">
        <v>37</v>
      </c>
      <c r="J18" s="32">
        <v>95</v>
      </c>
      <c r="K18" s="102"/>
      <c r="L18" s="93">
        <f t="shared" si="0"/>
        <v>2</v>
      </c>
    </row>
    <row r="19" spans="1:12">
      <c r="A19" s="16">
        <v>0</v>
      </c>
      <c r="B19">
        <v>2011</v>
      </c>
      <c r="C19" t="s">
        <v>170</v>
      </c>
      <c r="D19" s="83" t="s">
        <v>184</v>
      </c>
      <c r="E19" s="84">
        <v>37</v>
      </c>
      <c r="F19" s="83">
        <v>27</v>
      </c>
      <c r="G19" s="32">
        <v>25</v>
      </c>
      <c r="H19" s="84">
        <v>85</v>
      </c>
      <c r="I19" s="83">
        <v>95</v>
      </c>
      <c r="J19" s="101"/>
      <c r="K19" s="102"/>
      <c r="L19" s="93">
        <f t="shared" si="0"/>
        <v>10</v>
      </c>
    </row>
    <row r="20" ht="15.75" spans="1:12">
      <c r="A20" s="16">
        <v>0</v>
      </c>
      <c r="B20">
        <v>2011</v>
      </c>
      <c r="C20" t="s">
        <v>172</v>
      </c>
      <c r="D20" s="85" t="s">
        <v>185</v>
      </c>
      <c r="E20" s="86">
        <v>95</v>
      </c>
      <c r="F20" s="85">
        <v>37</v>
      </c>
      <c r="G20" s="34">
        <v>27</v>
      </c>
      <c r="H20" s="86">
        <v>25</v>
      </c>
      <c r="I20" s="107"/>
      <c r="J20" s="108"/>
      <c r="K20" s="109"/>
      <c r="L20" s="94">
        <f t="shared" si="0"/>
        <v>58</v>
      </c>
    </row>
    <row r="21" spans="6:7">
      <c r="F21" s="103"/>
      <c r="G21" s="103"/>
    </row>
    <row r="22" spans="7:7">
      <c r="G22" s="10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2"/>
  <sheetViews>
    <sheetView zoomScale="205" zoomScaleNormal="205" topLeftCell="A40" workbookViewId="0">
      <selection activeCell="C46" sqref="C46"/>
    </sheetView>
  </sheetViews>
  <sheetFormatPr defaultColWidth="9" defaultRowHeight="15"/>
  <cols>
    <col min="2" max="2" width="17.2857142857143" customWidth="1"/>
    <col min="4" max="4" width="5.71428571428571" customWidth="1"/>
    <col min="5" max="5" width="14.5714285714286" customWidth="1"/>
  </cols>
  <sheetData>
    <row r="2" spans="2:2">
      <c r="B2" s="87" t="s">
        <v>186</v>
      </c>
    </row>
    <row r="4" spans="2:12">
      <c r="B4" t="s">
        <v>187</v>
      </c>
      <c r="H4" t="s">
        <v>16</v>
      </c>
      <c r="I4" t="s">
        <v>188</v>
      </c>
      <c r="J4" t="s">
        <v>160</v>
      </c>
      <c r="K4" t="s">
        <v>161</v>
      </c>
      <c r="L4" t="s">
        <v>31</v>
      </c>
    </row>
    <row r="5" spans="7:11">
      <c r="G5" s="16">
        <v>1</v>
      </c>
      <c r="H5" s="16">
        <v>16</v>
      </c>
      <c r="I5" s="16">
        <v>16</v>
      </c>
      <c r="J5" s="95"/>
      <c r="K5" s="95"/>
    </row>
    <row r="6" spans="2:11">
      <c r="B6" t="s">
        <v>189</v>
      </c>
      <c r="G6" s="16">
        <v>2</v>
      </c>
      <c r="H6" s="16">
        <v>20</v>
      </c>
      <c r="I6" s="16">
        <v>20</v>
      </c>
      <c r="J6" s="16">
        <v>16</v>
      </c>
      <c r="K6" s="95"/>
    </row>
    <row r="7" spans="2:11">
      <c r="B7" t="s">
        <v>190</v>
      </c>
      <c r="G7" s="16">
        <v>3</v>
      </c>
      <c r="H7" s="16">
        <v>24</v>
      </c>
      <c r="I7" s="16">
        <v>24</v>
      </c>
      <c r="J7" s="16">
        <v>20</v>
      </c>
      <c r="K7" s="16">
        <v>16</v>
      </c>
    </row>
    <row r="8" spans="2:11">
      <c r="B8" t="s">
        <v>191</v>
      </c>
      <c r="G8" s="88">
        <v>4</v>
      </c>
      <c r="H8" s="88">
        <v>19</v>
      </c>
      <c r="I8" s="88">
        <v>19</v>
      </c>
      <c r="J8" s="16">
        <v>24</v>
      </c>
      <c r="K8" s="16">
        <v>20</v>
      </c>
    </row>
    <row r="9" spans="2:11">
      <c r="B9" t="s">
        <v>192</v>
      </c>
      <c r="G9" s="16">
        <v>5</v>
      </c>
      <c r="H9" s="16">
        <v>23</v>
      </c>
      <c r="I9" s="16">
        <v>23</v>
      </c>
      <c r="J9" s="96">
        <v>19</v>
      </c>
      <c r="K9" s="16">
        <v>24</v>
      </c>
    </row>
    <row r="10" spans="7:11">
      <c r="G10" s="16">
        <v>6</v>
      </c>
      <c r="H10" s="16">
        <v>29</v>
      </c>
      <c r="I10" s="16">
        <v>29</v>
      </c>
      <c r="J10" s="16">
        <v>23</v>
      </c>
      <c r="K10" s="96">
        <v>19</v>
      </c>
    </row>
    <row r="11" ht="15.75" spans="2:11">
      <c r="B11" t="s">
        <v>189</v>
      </c>
      <c r="J11" s="16"/>
      <c r="K11" s="16"/>
    </row>
    <row r="12" spans="2:4">
      <c r="B12" s="18" t="s">
        <v>193</v>
      </c>
      <c r="C12" s="89">
        <v>1</v>
      </c>
      <c r="D12" s="32"/>
    </row>
    <row r="13" spans="2:4">
      <c r="B13" s="20" t="s">
        <v>194</v>
      </c>
      <c r="C13" s="90">
        <v>0.9</v>
      </c>
      <c r="D13" s="32"/>
    </row>
    <row r="14" spans="2:4">
      <c r="B14" s="20" t="s">
        <v>195</v>
      </c>
      <c r="C14" s="90">
        <v>0.8</v>
      </c>
      <c r="D14" s="32"/>
    </row>
    <row r="15" ht="15.75" spans="2:4">
      <c r="B15" s="22" t="s">
        <v>196</v>
      </c>
      <c r="C15" s="91">
        <v>0.7</v>
      </c>
      <c r="D15" s="32"/>
    </row>
    <row r="17" spans="1:2">
      <c r="A17" t="s">
        <v>197</v>
      </c>
      <c r="B17" t="s">
        <v>198</v>
      </c>
    </row>
    <row r="21" spans="2:2">
      <c r="B21" s="87" t="s">
        <v>199</v>
      </c>
    </row>
    <row r="23" spans="2:2">
      <c r="B23" t="s">
        <v>200</v>
      </c>
    </row>
    <row r="24" spans="2:2">
      <c r="B24" t="s">
        <v>201</v>
      </c>
    </row>
    <row r="26" spans="2:2">
      <c r="B26" t="s">
        <v>202</v>
      </c>
    </row>
    <row r="28" spans="2:5">
      <c r="B28" t="s">
        <v>203</v>
      </c>
      <c r="C28">
        <v>0.85</v>
      </c>
      <c r="E28" t="s">
        <v>204</v>
      </c>
    </row>
    <row r="29" spans="5:5">
      <c r="E29" t="s">
        <v>205</v>
      </c>
    </row>
    <row r="31" ht="15.75"/>
    <row r="32" spans="2:6">
      <c r="B32" s="92" t="s">
        <v>206</v>
      </c>
      <c r="C32" s="92">
        <v>0.85</v>
      </c>
      <c r="E32" s="92" t="s">
        <v>207</v>
      </c>
      <c r="F32" s="92">
        <v>0.9</v>
      </c>
    </row>
    <row r="33" spans="2:3">
      <c r="B33" s="93" t="s">
        <v>208</v>
      </c>
      <c r="C33" s="93">
        <v>0.8</v>
      </c>
    </row>
    <row r="34" ht="15.75" spans="2:3">
      <c r="B34" s="94" t="s">
        <v>209</v>
      </c>
      <c r="C34" s="94">
        <v>0.77</v>
      </c>
    </row>
    <row r="40" ht="15.75" spans="2:5">
      <c r="B40" t="s">
        <v>189</v>
      </c>
      <c r="E40" t="s">
        <v>210</v>
      </c>
    </row>
    <row r="41" spans="2:5">
      <c r="B41" s="18" t="s">
        <v>193</v>
      </c>
      <c r="C41" s="89">
        <v>0</v>
      </c>
      <c r="E41" t="s">
        <v>211</v>
      </c>
    </row>
    <row r="42" spans="2:3">
      <c r="B42" s="20" t="s">
        <v>194</v>
      </c>
      <c r="C42" s="90">
        <v>0.1</v>
      </c>
    </row>
    <row r="43" spans="2:3">
      <c r="B43" s="20" t="s">
        <v>195</v>
      </c>
      <c r="C43" s="90">
        <v>-0.2</v>
      </c>
    </row>
    <row r="44" ht="15.75" spans="2:5">
      <c r="B44" s="22" t="s">
        <v>196</v>
      </c>
      <c r="C44" s="91">
        <v>0</v>
      </c>
      <c r="E44" t="s">
        <v>200</v>
      </c>
    </row>
    <row r="53" spans="1:1">
      <c r="A53" t="s">
        <v>212</v>
      </c>
    </row>
    <row r="55" spans="1:1">
      <c r="A55" t="s">
        <v>189</v>
      </c>
    </row>
    <row r="56" spans="2:4">
      <c r="B56" t="s">
        <v>213</v>
      </c>
      <c r="D56" t="s">
        <v>214</v>
      </c>
    </row>
    <row r="57" spans="2:4">
      <c r="B57" t="s">
        <v>215</v>
      </c>
      <c r="D57" t="s">
        <v>216</v>
      </c>
    </row>
    <row r="58" spans="2:4">
      <c r="B58" t="s">
        <v>217</v>
      </c>
      <c r="D58" t="s">
        <v>218</v>
      </c>
    </row>
    <row r="59" spans="4:4">
      <c r="D59" t="s">
        <v>219</v>
      </c>
    </row>
    <row r="61" spans="1:4">
      <c r="A61" t="s">
        <v>220</v>
      </c>
      <c r="B61" t="s">
        <v>221</v>
      </c>
      <c r="D61" t="s">
        <v>222</v>
      </c>
    </row>
    <row r="62" spans="4:4">
      <c r="D62" t="s">
        <v>223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75" zoomScaleNormal="175" topLeftCell="A7" workbookViewId="0">
      <selection activeCell="B13" sqref="B13"/>
    </sheetView>
  </sheetViews>
  <sheetFormatPr defaultColWidth="9" defaultRowHeight="15"/>
  <sheetData>
    <row r="1" spans="1:1">
      <c r="A1" t="s">
        <v>224</v>
      </c>
    </row>
    <row r="2" spans="2:2">
      <c r="B2" t="s">
        <v>225</v>
      </c>
    </row>
    <row r="4" spans="1:1">
      <c r="A4" t="s">
        <v>226</v>
      </c>
    </row>
    <row r="6" spans="3:3">
      <c r="C6" t="s">
        <v>227</v>
      </c>
    </row>
    <row r="7" spans="3:3">
      <c r="C7" t="s">
        <v>228</v>
      </c>
    </row>
    <row r="10" spans="1:1">
      <c r="A10" t="s">
        <v>229</v>
      </c>
    </row>
    <row r="11" spans="2:2">
      <c r="B11" t="s">
        <v>230</v>
      </c>
    </row>
    <row r="12" spans="2:2">
      <c r="B12" t="s">
        <v>231</v>
      </c>
    </row>
    <row r="13" spans="2:2">
      <c r="B13" t="s">
        <v>232</v>
      </c>
    </row>
    <row r="14" spans="6:6">
      <c r="F14" t="s">
        <v>233</v>
      </c>
    </row>
    <row r="15" spans="6:6">
      <c r="F15" t="s">
        <v>234</v>
      </c>
    </row>
    <row r="16" spans="6:6">
      <c r="F16" t="s">
        <v>235</v>
      </c>
    </row>
    <row r="19" spans="1:1">
      <c r="A19" t="s">
        <v>236</v>
      </c>
    </row>
    <row r="20" spans="3:9">
      <c r="C20" t="s">
        <v>237</v>
      </c>
      <c r="G20">
        <v>0.99</v>
      </c>
      <c r="H20">
        <v>0.4</v>
      </c>
      <c r="I20" t="s">
        <v>238</v>
      </c>
    </row>
    <row r="21" spans="3:3">
      <c r="C21" t="s">
        <v>111</v>
      </c>
    </row>
    <row r="22" spans="3:3">
      <c r="C22" t="s">
        <v>239</v>
      </c>
    </row>
    <row r="23" spans="3:3">
      <c r="C23" t="s">
        <v>240</v>
      </c>
    </row>
    <row r="24" spans="3:3">
      <c r="C24" t="s">
        <v>241</v>
      </c>
    </row>
    <row r="26" spans="3:4">
      <c r="C26" t="s">
        <v>242</v>
      </c>
      <c r="D26" t="s">
        <v>243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8"/>
  <sheetViews>
    <sheetView zoomScale="145" zoomScaleNormal="145" topLeftCell="A5" workbookViewId="0">
      <selection activeCell="C3" sqref="C3:C18"/>
    </sheetView>
  </sheetViews>
  <sheetFormatPr defaultColWidth="9" defaultRowHeight="15" outlineLevelCol="2"/>
  <cols>
    <col min="2" max="2" width="12.2857142857143" customWidth="1"/>
    <col min="3" max="3" width="11.8571428571429" customWidth="1"/>
  </cols>
  <sheetData>
    <row r="1" ht="15.75"/>
    <row r="2" ht="15.75" spans="2:3">
      <c r="B2" s="81" t="s">
        <v>159</v>
      </c>
      <c r="C2" s="82" t="s">
        <v>16</v>
      </c>
    </row>
    <row r="3" spans="2:3">
      <c r="B3" s="83" t="s">
        <v>167</v>
      </c>
      <c r="C3" s="84">
        <v>20</v>
      </c>
    </row>
    <row r="4" spans="2:3">
      <c r="B4" s="83" t="s">
        <v>169</v>
      </c>
      <c r="C4" s="84">
        <v>24</v>
      </c>
    </row>
    <row r="5" spans="2:3">
      <c r="B5" s="83" t="s">
        <v>171</v>
      </c>
      <c r="C5" s="84">
        <v>28</v>
      </c>
    </row>
    <row r="6" spans="2:3">
      <c r="B6" s="83" t="s">
        <v>173</v>
      </c>
      <c r="C6" s="84">
        <v>65</v>
      </c>
    </row>
    <row r="7" spans="2:3">
      <c r="B7" s="83" t="s">
        <v>174</v>
      </c>
      <c r="C7" s="84">
        <v>24</v>
      </c>
    </row>
    <row r="8" spans="2:3">
      <c r="B8" s="83" t="s">
        <v>175</v>
      </c>
      <c r="C8" s="84">
        <v>29</v>
      </c>
    </row>
    <row r="9" spans="2:3">
      <c r="B9" s="83" t="s">
        <v>176</v>
      </c>
      <c r="C9" s="84">
        <v>35</v>
      </c>
    </row>
    <row r="10" spans="2:3">
      <c r="B10" s="83" t="s">
        <v>177</v>
      </c>
      <c r="C10" s="84">
        <v>80</v>
      </c>
    </row>
    <row r="11" spans="2:3">
      <c r="B11" s="83" t="s">
        <v>178</v>
      </c>
      <c r="C11" s="84">
        <v>23</v>
      </c>
    </row>
    <row r="12" spans="2:3">
      <c r="B12" s="83" t="s">
        <v>179</v>
      </c>
      <c r="C12" s="84">
        <v>27</v>
      </c>
    </row>
    <row r="13" spans="2:3">
      <c r="B13" s="83" t="s">
        <v>180</v>
      </c>
      <c r="C13" s="84">
        <v>36</v>
      </c>
    </row>
    <row r="14" spans="2:3">
      <c r="B14" s="83" t="s">
        <v>181</v>
      </c>
      <c r="C14" s="84">
        <v>85</v>
      </c>
    </row>
    <row r="15" spans="2:3">
      <c r="B15" s="83" t="s">
        <v>182</v>
      </c>
      <c r="C15" s="84">
        <v>25</v>
      </c>
    </row>
    <row r="16" spans="2:3">
      <c r="B16" s="83" t="s">
        <v>183</v>
      </c>
      <c r="C16" s="84">
        <v>27</v>
      </c>
    </row>
    <row r="17" spans="2:3">
      <c r="B17" s="83" t="s">
        <v>184</v>
      </c>
      <c r="C17" s="84">
        <v>37</v>
      </c>
    </row>
    <row r="18" ht="15.75" spans="2:3">
      <c r="B18" s="85" t="s">
        <v>185</v>
      </c>
      <c r="C18" s="86">
        <v>95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zoomScale="160" zoomScaleNormal="160" topLeftCell="F4" workbookViewId="0">
      <selection activeCell="P11" sqref="P11"/>
    </sheetView>
  </sheetViews>
  <sheetFormatPr defaultColWidth="9" defaultRowHeight="15" outlineLevelCol="7"/>
  <cols>
    <col min="1" max="1" width="9.14285714285714" style="1"/>
    <col min="2" max="2" width="12.2857142857143" style="1" customWidth="1"/>
    <col min="3" max="3" width="9.71428571428571" style="1" customWidth="1"/>
    <col min="4" max="4" width="9.14285714285714" style="10" customWidth="1"/>
    <col min="5" max="5" width="13.2857142857143" style="1" customWidth="1"/>
    <col min="6" max="6" width="14.2857142857143" style="1" customWidth="1"/>
    <col min="7" max="16384" width="9.14285714285714" style="1"/>
  </cols>
  <sheetData>
    <row r="1" spans="1:1">
      <c r="A1" s="1" t="s">
        <v>244</v>
      </c>
    </row>
    <row r="2" ht="15.75"/>
    <row r="3" ht="42" customHeight="1" spans="2:8">
      <c r="B3" s="56" t="s">
        <v>159</v>
      </c>
      <c r="C3" s="57" t="s">
        <v>16</v>
      </c>
      <c r="D3" s="58" t="s">
        <v>245</v>
      </c>
      <c r="E3" s="59" t="s">
        <v>246</v>
      </c>
      <c r="F3" s="59" t="s">
        <v>247</v>
      </c>
      <c r="G3" s="60" t="s">
        <v>248</v>
      </c>
      <c r="H3" s="61" t="s">
        <v>249</v>
      </c>
    </row>
    <row r="4" spans="2:8">
      <c r="B4" s="62" t="s">
        <v>167</v>
      </c>
      <c r="C4" s="63">
        <v>20</v>
      </c>
      <c r="D4" s="64">
        <f>AVERAGE($C$4:$C$19)</f>
        <v>41.25</v>
      </c>
      <c r="E4" s="65"/>
      <c r="F4" s="63"/>
      <c r="G4" s="66"/>
      <c r="H4" s="67"/>
    </row>
    <row r="5" spans="2:8">
      <c r="B5" s="62" t="s">
        <v>169</v>
      </c>
      <c r="C5" s="63">
        <v>24</v>
      </c>
      <c r="D5" s="64">
        <f t="shared" ref="D5:D21" si="0">AVERAGE($C$4:$C$19)</f>
        <v>41.25</v>
      </c>
      <c r="E5" s="65"/>
      <c r="F5" s="63"/>
      <c r="G5" s="68">
        <f>AVERAGE(C4:C6)</f>
        <v>24</v>
      </c>
      <c r="H5" s="67"/>
    </row>
    <row r="6" spans="2:8">
      <c r="B6" s="62" t="s">
        <v>171</v>
      </c>
      <c r="C6" s="63">
        <v>28</v>
      </c>
      <c r="D6" s="64">
        <f t="shared" si="0"/>
        <v>41.25</v>
      </c>
      <c r="E6" s="65"/>
      <c r="F6" s="63"/>
      <c r="G6" s="68">
        <f>AVERAGE(C5:C7)</f>
        <v>39</v>
      </c>
      <c r="H6" s="67">
        <f>AVERAGE(C4:C8)</f>
        <v>32.2</v>
      </c>
    </row>
    <row r="7" spans="2:8">
      <c r="B7" s="62" t="s">
        <v>173</v>
      </c>
      <c r="C7" s="63">
        <v>65</v>
      </c>
      <c r="D7" s="64">
        <f t="shared" si="0"/>
        <v>41.25</v>
      </c>
      <c r="E7" s="69">
        <f>AVERAGE(C4:C6)</f>
        <v>24</v>
      </c>
      <c r="F7" s="70">
        <f>AVERAGE(C4*0.2,C5*0.3,C6*0.5)</f>
        <v>8.4</v>
      </c>
      <c r="G7" s="68">
        <f t="shared" ref="G7:G19" si="1">AVERAGE(C6:C8)</f>
        <v>39</v>
      </c>
      <c r="H7" s="67">
        <f t="shared" ref="H7:H19" si="2">AVERAGE(C5:C9)</f>
        <v>34</v>
      </c>
    </row>
    <row r="8" spans="2:8">
      <c r="B8" s="62" t="s">
        <v>174</v>
      </c>
      <c r="C8" s="63">
        <v>24</v>
      </c>
      <c r="D8" s="64">
        <f t="shared" si="0"/>
        <v>41.25</v>
      </c>
      <c r="E8" s="69">
        <f t="shared" ref="E8:E20" si="3">AVERAGE(C5:C7)</f>
        <v>39</v>
      </c>
      <c r="F8" s="70">
        <f t="shared" ref="F8:F20" si="4">AVERAGE(C5*0.2,C6*0.3,C7*0.5)</f>
        <v>15.2333333333333</v>
      </c>
      <c r="G8" s="68">
        <f t="shared" si="1"/>
        <v>39.3333333333333</v>
      </c>
      <c r="H8" s="67">
        <f t="shared" si="2"/>
        <v>36.2</v>
      </c>
    </row>
    <row r="9" spans="2:8">
      <c r="B9" s="62" t="s">
        <v>175</v>
      </c>
      <c r="C9" s="63">
        <v>29</v>
      </c>
      <c r="D9" s="64">
        <f t="shared" si="0"/>
        <v>41.25</v>
      </c>
      <c r="E9" s="69">
        <f t="shared" si="3"/>
        <v>39</v>
      </c>
      <c r="F9" s="70">
        <f t="shared" si="4"/>
        <v>12.3666666666667</v>
      </c>
      <c r="G9" s="68">
        <f t="shared" si="1"/>
        <v>29.3333333333333</v>
      </c>
      <c r="H9" s="67">
        <f t="shared" si="2"/>
        <v>46.6</v>
      </c>
    </row>
    <row r="10" spans="2:8">
      <c r="B10" s="62" t="s">
        <v>176</v>
      </c>
      <c r="C10" s="63">
        <v>35</v>
      </c>
      <c r="D10" s="64">
        <f t="shared" si="0"/>
        <v>41.25</v>
      </c>
      <c r="E10" s="69">
        <f t="shared" si="3"/>
        <v>39.3333333333333</v>
      </c>
      <c r="F10" s="70">
        <f t="shared" si="4"/>
        <v>11.5666666666667</v>
      </c>
      <c r="G10" s="68">
        <f t="shared" si="1"/>
        <v>48</v>
      </c>
      <c r="H10" s="67">
        <f t="shared" si="2"/>
        <v>38.2</v>
      </c>
    </row>
    <row r="11" spans="2:8">
      <c r="B11" s="62" t="s">
        <v>177</v>
      </c>
      <c r="C11" s="63">
        <v>80</v>
      </c>
      <c r="D11" s="64">
        <f t="shared" si="0"/>
        <v>41.25</v>
      </c>
      <c r="E11" s="69">
        <f t="shared" si="3"/>
        <v>29.3333333333333</v>
      </c>
      <c r="F11" s="70">
        <f t="shared" si="4"/>
        <v>10.3333333333333</v>
      </c>
      <c r="G11" s="68">
        <f t="shared" si="1"/>
        <v>46</v>
      </c>
      <c r="H11" s="67">
        <f t="shared" si="2"/>
        <v>38.8</v>
      </c>
    </row>
    <row r="12" spans="2:8">
      <c r="B12" s="62" t="s">
        <v>178</v>
      </c>
      <c r="C12" s="63">
        <v>23</v>
      </c>
      <c r="D12" s="64">
        <f t="shared" si="0"/>
        <v>41.25</v>
      </c>
      <c r="E12" s="69">
        <f t="shared" si="3"/>
        <v>48</v>
      </c>
      <c r="F12" s="70">
        <f t="shared" si="4"/>
        <v>18.7666666666667</v>
      </c>
      <c r="G12" s="68">
        <f t="shared" si="1"/>
        <v>43.3333333333333</v>
      </c>
      <c r="H12" s="67">
        <f t="shared" si="2"/>
        <v>40.2</v>
      </c>
    </row>
    <row r="13" spans="2:8">
      <c r="B13" s="62" t="s">
        <v>179</v>
      </c>
      <c r="C13" s="63">
        <v>27</v>
      </c>
      <c r="D13" s="64">
        <f t="shared" si="0"/>
        <v>41.25</v>
      </c>
      <c r="E13" s="69">
        <f t="shared" si="3"/>
        <v>46</v>
      </c>
      <c r="F13" s="70">
        <f t="shared" si="4"/>
        <v>14.1666666666667</v>
      </c>
      <c r="G13" s="68">
        <f t="shared" si="1"/>
        <v>28.6666666666667</v>
      </c>
      <c r="H13" s="67">
        <f t="shared" si="2"/>
        <v>50.2</v>
      </c>
    </row>
    <row r="14" spans="2:8">
      <c r="B14" s="62" t="s">
        <v>180</v>
      </c>
      <c r="C14" s="63">
        <v>36</v>
      </c>
      <c r="D14" s="64">
        <f t="shared" si="0"/>
        <v>41.25</v>
      </c>
      <c r="E14" s="69">
        <f t="shared" si="3"/>
        <v>43.3333333333333</v>
      </c>
      <c r="F14" s="70">
        <f t="shared" si="4"/>
        <v>12.1333333333333</v>
      </c>
      <c r="G14" s="68">
        <f t="shared" si="1"/>
        <v>49.3333333333333</v>
      </c>
      <c r="H14" s="67">
        <f t="shared" si="2"/>
        <v>39.2</v>
      </c>
    </row>
    <row r="15" spans="2:8">
      <c r="B15" s="62" t="s">
        <v>181</v>
      </c>
      <c r="C15" s="63">
        <v>85</v>
      </c>
      <c r="D15" s="64">
        <f t="shared" si="0"/>
        <v>41.25</v>
      </c>
      <c r="E15" s="69">
        <f t="shared" si="3"/>
        <v>28.6666666666667</v>
      </c>
      <c r="F15" s="70">
        <f t="shared" si="4"/>
        <v>10.2333333333333</v>
      </c>
      <c r="G15" s="68">
        <f t="shared" si="1"/>
        <v>48.6666666666667</v>
      </c>
      <c r="H15" s="67">
        <f t="shared" si="2"/>
        <v>40</v>
      </c>
    </row>
    <row r="16" spans="2:8">
      <c r="B16" s="62" t="s">
        <v>182</v>
      </c>
      <c r="C16" s="63">
        <v>25</v>
      </c>
      <c r="D16" s="64">
        <f t="shared" si="0"/>
        <v>41.25</v>
      </c>
      <c r="E16" s="69">
        <f t="shared" si="3"/>
        <v>49.3333333333333</v>
      </c>
      <c r="F16" s="70">
        <f t="shared" si="4"/>
        <v>19.5666666666667</v>
      </c>
      <c r="G16" s="68">
        <f t="shared" si="1"/>
        <v>45.6666666666667</v>
      </c>
      <c r="H16" s="67">
        <f t="shared" si="2"/>
        <v>42</v>
      </c>
    </row>
    <row r="17" spans="2:8">
      <c r="B17" s="62" t="s">
        <v>183</v>
      </c>
      <c r="C17" s="63">
        <v>27</v>
      </c>
      <c r="D17" s="64">
        <f t="shared" si="0"/>
        <v>41.25</v>
      </c>
      <c r="E17" s="69">
        <f t="shared" si="3"/>
        <v>48.6666666666667</v>
      </c>
      <c r="F17" s="70">
        <f t="shared" si="4"/>
        <v>15.0666666666667</v>
      </c>
      <c r="G17" s="68">
        <f t="shared" si="1"/>
        <v>29.6666666666667</v>
      </c>
      <c r="H17" s="67">
        <f t="shared" si="2"/>
        <v>53.8</v>
      </c>
    </row>
    <row r="18" spans="2:8">
      <c r="B18" s="62" t="s">
        <v>184</v>
      </c>
      <c r="C18" s="63">
        <v>37</v>
      </c>
      <c r="D18" s="64">
        <f t="shared" si="0"/>
        <v>41.25</v>
      </c>
      <c r="E18" s="69">
        <f t="shared" si="3"/>
        <v>45.6666666666667</v>
      </c>
      <c r="F18" s="70">
        <f t="shared" si="4"/>
        <v>12.6666666666667</v>
      </c>
      <c r="G18" s="68">
        <f t="shared" si="1"/>
        <v>53</v>
      </c>
      <c r="H18" s="67">
        <f t="shared" si="2"/>
        <v>46</v>
      </c>
    </row>
    <row r="19" ht="15.75" spans="2:8">
      <c r="B19" s="62" t="s">
        <v>185</v>
      </c>
      <c r="C19" s="63">
        <v>95</v>
      </c>
      <c r="D19" s="64">
        <f t="shared" si="0"/>
        <v>41.25</v>
      </c>
      <c r="E19" s="69">
        <f t="shared" si="3"/>
        <v>29.6666666666667</v>
      </c>
      <c r="F19" s="70">
        <f t="shared" si="4"/>
        <v>10.5333333333333</v>
      </c>
      <c r="G19" s="68">
        <f t="shared" si="1"/>
        <v>66</v>
      </c>
      <c r="H19" s="67">
        <f t="shared" si="2"/>
        <v>53</v>
      </c>
    </row>
    <row r="20" spans="2:8">
      <c r="B20" s="71" t="s">
        <v>250</v>
      </c>
      <c r="C20" s="72" t="s">
        <v>251</v>
      </c>
      <c r="D20" s="73">
        <f t="shared" si="0"/>
        <v>41.25</v>
      </c>
      <c r="E20" s="74">
        <f t="shared" si="3"/>
        <v>53</v>
      </c>
      <c r="F20" s="75">
        <f t="shared" si="4"/>
        <v>21.3333333333333</v>
      </c>
      <c r="G20" s="68"/>
      <c r="H20" s="67"/>
    </row>
    <row r="21" ht="15.75" spans="2:8">
      <c r="B21" s="76" t="s">
        <v>252</v>
      </c>
      <c r="C21" s="77" t="s">
        <v>251</v>
      </c>
      <c r="D21" s="78">
        <f t="shared" si="0"/>
        <v>41.25</v>
      </c>
      <c r="E21" s="79">
        <f>AVERAGE(C37,95,53)</f>
        <v>74</v>
      </c>
      <c r="F21" s="80">
        <f>AVERAGE((0.5*37)+(0.3*95)+(0.2*21))</f>
        <v>51.2</v>
      </c>
      <c r="G21" s="53"/>
      <c r="H21" s="54"/>
    </row>
  </sheetData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44"/>
  <sheetViews>
    <sheetView zoomScale="145" zoomScaleNormal="145" workbookViewId="0">
      <selection activeCell="A1" sqref="A1"/>
    </sheetView>
  </sheetViews>
  <sheetFormatPr defaultColWidth="9" defaultRowHeight="15"/>
  <cols>
    <col min="2" max="2" width="9.85714285714286" customWidth="1"/>
    <col min="5" max="5" width="11.7142857142857" customWidth="1"/>
  </cols>
  <sheetData>
    <row r="2" spans="2:5">
      <c r="B2" s="15" t="s">
        <v>253</v>
      </c>
      <c r="E2" s="15" t="s">
        <v>254</v>
      </c>
    </row>
    <row r="3" spans="3:3">
      <c r="C3" t="s">
        <v>255</v>
      </c>
    </row>
    <row r="4" spans="3:3">
      <c r="C4" t="s">
        <v>256</v>
      </c>
    </row>
    <row r="5" spans="3:3">
      <c r="C5" t="s">
        <v>257</v>
      </c>
    </row>
    <row r="8" spans="2:4">
      <c r="B8" s="15" t="s">
        <v>258</v>
      </c>
      <c r="D8" t="s">
        <v>259</v>
      </c>
    </row>
    <row r="9" spans="3:3">
      <c r="C9" t="s">
        <v>260</v>
      </c>
    </row>
    <row r="10" spans="4:4">
      <c r="D10" t="s">
        <v>261</v>
      </c>
    </row>
    <row r="11" spans="4:4">
      <c r="D11" t="s">
        <v>262</v>
      </c>
    </row>
    <row r="13" spans="4:4">
      <c r="D13" t="s">
        <v>263</v>
      </c>
    </row>
    <row r="14" ht="66" customHeight="1" spans="4:9">
      <c r="D14" s="46" t="s">
        <v>264</v>
      </c>
      <c r="E14" s="46"/>
      <c r="F14" s="46"/>
      <c r="G14" s="46"/>
      <c r="H14" s="46"/>
      <c r="I14" s="46"/>
    </row>
    <row r="16" spans="3:3">
      <c r="C16" t="s">
        <v>265</v>
      </c>
    </row>
    <row r="17" spans="4:4">
      <c r="D17" t="s">
        <v>266</v>
      </c>
    </row>
    <row r="18" spans="4:4">
      <c r="D18" t="s">
        <v>267</v>
      </c>
    </row>
    <row r="20" spans="3:3">
      <c r="C20" t="s">
        <v>268</v>
      </c>
    </row>
    <row r="21" spans="4:4">
      <c r="D21" t="s">
        <v>269</v>
      </c>
    </row>
    <row r="22" spans="4:4">
      <c r="D22" t="s">
        <v>270</v>
      </c>
    </row>
    <row r="25" spans="5:5">
      <c r="E25" s="47">
        <v>0.2</v>
      </c>
    </row>
    <row r="26" spans="3:4">
      <c r="C26" t="s">
        <v>271</v>
      </c>
      <c r="D26" t="s">
        <v>272</v>
      </c>
    </row>
    <row r="27" spans="3:5">
      <c r="C27" s="48" t="s">
        <v>273</v>
      </c>
      <c r="D27" s="48">
        <v>56</v>
      </c>
      <c r="E27" s="49">
        <f>($E$25*D27)+((1-$E$25)*D27)</f>
        <v>56</v>
      </c>
    </row>
    <row r="28" spans="3:5">
      <c r="C28" s="48" t="s">
        <v>274</v>
      </c>
      <c r="D28" s="48">
        <v>60</v>
      </c>
      <c r="E28" s="49">
        <f>($E$25*D27)+((1-$E$25)*E27)</f>
        <v>56</v>
      </c>
    </row>
    <row r="29" spans="3:5">
      <c r="C29" s="48" t="s">
        <v>275</v>
      </c>
      <c r="D29" s="48">
        <v>64</v>
      </c>
      <c r="E29" s="49">
        <f>($E$25*D28)+((1-$E$25)*E28)</f>
        <v>56.8</v>
      </c>
    </row>
    <row r="30" spans="3:5">
      <c r="C30" s="48" t="s">
        <v>276</v>
      </c>
      <c r="D30" s="48">
        <v>101</v>
      </c>
      <c r="E30" s="49">
        <f t="shared" ref="E30:E44" si="0">($E$25*D29)+((1-$E$25)*E29)</f>
        <v>58.24</v>
      </c>
    </row>
    <row r="31" spans="3:5">
      <c r="C31" s="48" t="s">
        <v>277</v>
      </c>
      <c r="D31" s="48">
        <v>60</v>
      </c>
      <c r="E31" s="49">
        <f t="shared" si="0"/>
        <v>66.792</v>
      </c>
    </row>
    <row r="32" spans="3:5">
      <c r="C32" s="48" t="s">
        <v>278</v>
      </c>
      <c r="D32" s="48">
        <v>65</v>
      </c>
      <c r="E32" s="49">
        <f t="shared" si="0"/>
        <v>65.4336</v>
      </c>
    </row>
    <row r="33" spans="3:5">
      <c r="C33" s="48" t="s">
        <v>279</v>
      </c>
      <c r="D33" s="48">
        <v>71</v>
      </c>
      <c r="E33" s="49">
        <f t="shared" si="0"/>
        <v>65.34688</v>
      </c>
    </row>
    <row r="34" spans="3:5">
      <c r="C34" s="48" t="s">
        <v>280</v>
      </c>
      <c r="D34" s="48">
        <v>116</v>
      </c>
      <c r="E34" s="49">
        <f t="shared" si="0"/>
        <v>66.477504</v>
      </c>
    </row>
    <row r="35" spans="3:5">
      <c r="C35" s="48" t="s">
        <v>281</v>
      </c>
      <c r="D35" s="48">
        <v>59</v>
      </c>
      <c r="E35" s="49">
        <f t="shared" si="0"/>
        <v>76.3820032</v>
      </c>
    </row>
    <row r="36" spans="3:5">
      <c r="C36" s="48" t="s">
        <v>282</v>
      </c>
      <c r="D36" s="48">
        <v>63</v>
      </c>
      <c r="E36" s="49">
        <f t="shared" si="0"/>
        <v>72.90560256</v>
      </c>
    </row>
    <row r="37" spans="3:5">
      <c r="C37" s="48" t="s">
        <v>283</v>
      </c>
      <c r="D37" s="48">
        <v>72</v>
      </c>
      <c r="E37" s="49">
        <f t="shared" si="0"/>
        <v>70.924482048</v>
      </c>
    </row>
    <row r="38" spans="3:5">
      <c r="C38" s="48" t="s">
        <v>284</v>
      </c>
      <c r="D38" s="48">
        <v>121</v>
      </c>
      <c r="E38" s="49">
        <f t="shared" si="0"/>
        <v>71.1395856384</v>
      </c>
    </row>
    <row r="39" spans="3:5">
      <c r="C39" s="48" t="s">
        <v>285</v>
      </c>
      <c r="D39" s="48">
        <v>61</v>
      </c>
      <c r="E39" s="49">
        <f t="shared" si="0"/>
        <v>81.11166851072</v>
      </c>
    </row>
    <row r="40" spans="3:5">
      <c r="C40" s="48" t="s">
        <v>286</v>
      </c>
      <c r="D40" s="48">
        <v>63</v>
      </c>
      <c r="E40" s="49">
        <f t="shared" si="0"/>
        <v>77.089334808576</v>
      </c>
    </row>
    <row r="41" spans="3:5">
      <c r="C41" s="48" t="s">
        <v>287</v>
      </c>
      <c r="D41" s="48">
        <v>73</v>
      </c>
      <c r="E41" s="49">
        <f t="shared" si="0"/>
        <v>74.2714678468608</v>
      </c>
    </row>
    <row r="42" ht="15.75" spans="3:5">
      <c r="C42" s="48" t="s">
        <v>288</v>
      </c>
      <c r="D42" s="48">
        <v>131</v>
      </c>
      <c r="E42" s="49">
        <f t="shared" si="0"/>
        <v>74.0171742774887</v>
      </c>
    </row>
    <row r="43" spans="3:5">
      <c r="C43" s="50" t="s">
        <v>287</v>
      </c>
      <c r="D43" s="51"/>
      <c r="E43" s="52">
        <f t="shared" si="0"/>
        <v>85.4137394219909</v>
      </c>
    </row>
    <row r="44" ht="15.75" spans="3:5">
      <c r="C44" s="53" t="s">
        <v>288</v>
      </c>
      <c r="D44" s="54"/>
      <c r="E44" s="55">
        <f t="shared" si="0"/>
        <v>68.3309915375928</v>
      </c>
    </row>
  </sheetData>
  <mergeCells count="1">
    <mergeCell ref="D14:I14"/>
  </mergeCells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6"/>
  <sheetViews>
    <sheetView zoomScale="190" zoomScaleNormal="190" workbookViewId="0">
      <selection activeCell="D9" sqref="D9"/>
    </sheetView>
  </sheetViews>
  <sheetFormatPr defaultColWidth="9" defaultRowHeight="15" outlineLevelCol="5"/>
  <sheetData>
    <row r="2" spans="2:2">
      <c r="B2" s="15" t="s">
        <v>139</v>
      </c>
    </row>
    <row r="3" spans="3:6">
      <c r="C3" t="s">
        <v>289</v>
      </c>
      <c r="F3" t="s">
        <v>290</v>
      </c>
    </row>
    <row r="4" spans="3:6">
      <c r="C4" t="s">
        <v>291</v>
      </c>
      <c r="F4" t="s">
        <v>292</v>
      </c>
    </row>
    <row r="7" spans="3:3">
      <c r="C7" t="s">
        <v>293</v>
      </c>
    </row>
    <row r="8" spans="2:3">
      <c r="B8" s="45" t="s">
        <v>159</v>
      </c>
      <c r="C8" s="45" t="s">
        <v>16</v>
      </c>
    </row>
    <row r="9" spans="2:3">
      <c r="B9" t="s">
        <v>167</v>
      </c>
      <c r="C9" s="16">
        <v>20</v>
      </c>
    </row>
    <row r="10" spans="2:3">
      <c r="B10" t="s">
        <v>169</v>
      </c>
      <c r="C10" s="16">
        <v>24</v>
      </c>
    </row>
    <row r="11" spans="2:3">
      <c r="B11" t="s">
        <v>171</v>
      </c>
      <c r="C11" s="16">
        <v>28</v>
      </c>
    </row>
    <row r="12" spans="2:3">
      <c r="B12" t="s">
        <v>173</v>
      </c>
      <c r="C12" s="16">
        <v>65</v>
      </c>
    </row>
    <row r="13" spans="2:3">
      <c r="B13" t="s">
        <v>174</v>
      </c>
      <c r="C13" s="16">
        <v>24</v>
      </c>
    </row>
    <row r="14" spans="2:3">
      <c r="B14" t="s">
        <v>175</v>
      </c>
      <c r="C14" s="16">
        <v>29</v>
      </c>
    </row>
    <row r="15" spans="2:3">
      <c r="B15" t="s">
        <v>176</v>
      </c>
      <c r="C15" s="16">
        <v>35</v>
      </c>
    </row>
    <row r="16" spans="2:3">
      <c r="B16" t="s">
        <v>177</v>
      </c>
      <c r="C16" s="16">
        <v>80</v>
      </c>
    </row>
    <row r="17" spans="2:3">
      <c r="B17" t="s">
        <v>178</v>
      </c>
      <c r="C17" s="16">
        <v>23</v>
      </c>
    </row>
    <row r="18" spans="2:3">
      <c r="B18" t="s">
        <v>179</v>
      </c>
      <c r="C18" s="16">
        <v>27</v>
      </c>
    </row>
    <row r="19" spans="2:3">
      <c r="B19" t="s">
        <v>180</v>
      </c>
      <c r="C19" s="16">
        <v>36</v>
      </c>
    </row>
    <row r="20" spans="2:3">
      <c r="B20" t="s">
        <v>181</v>
      </c>
      <c r="C20" s="16">
        <v>85</v>
      </c>
    </row>
    <row r="21" spans="2:3">
      <c r="B21" t="s">
        <v>182</v>
      </c>
      <c r="C21" s="16">
        <v>25</v>
      </c>
    </row>
    <row r="22" spans="2:3">
      <c r="B22" t="s">
        <v>183</v>
      </c>
      <c r="C22" s="16">
        <v>27</v>
      </c>
    </row>
    <row r="23" spans="2:3">
      <c r="B23" t="s">
        <v>184</v>
      </c>
      <c r="C23" s="16">
        <v>37</v>
      </c>
    </row>
    <row r="24" spans="2:3">
      <c r="B24" t="s">
        <v>185</v>
      </c>
      <c r="C24" s="16">
        <v>95</v>
      </c>
    </row>
    <row r="25" spans="2:3">
      <c r="B25" t="s">
        <v>250</v>
      </c>
      <c r="C25" t="s">
        <v>251</v>
      </c>
    </row>
    <row r="26" spans="2:3">
      <c r="B26" t="s">
        <v>252</v>
      </c>
      <c r="C26" t="s">
        <v>251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zoomScale="130" zoomScaleNormal="130" topLeftCell="A12" workbookViewId="0">
      <selection activeCell="I22" sqref="I22"/>
    </sheetView>
  </sheetViews>
  <sheetFormatPr defaultColWidth="9" defaultRowHeight="15"/>
  <cols>
    <col min="1" max="1" width="10.8571428571429" customWidth="1"/>
    <col min="3" max="3" width="13.5714285714286" customWidth="1"/>
    <col min="4" max="4" width="13.8571428571429" customWidth="1"/>
    <col min="5" max="5" width="12.8571428571429" customWidth="1"/>
    <col min="6" max="6" width="15" customWidth="1"/>
    <col min="7" max="7" width="15.5714285714286" customWidth="1"/>
    <col min="8" max="8" width="13.5714285714286" customWidth="1"/>
  </cols>
  <sheetData>
    <row r="1" spans="1:4">
      <c r="A1" t="s">
        <v>292</v>
      </c>
      <c r="D1" t="s">
        <v>294</v>
      </c>
    </row>
    <row r="2" ht="15.75"/>
    <row r="3" spans="1:9">
      <c r="A3" s="18"/>
      <c r="B3" s="19"/>
      <c r="C3" s="19"/>
      <c r="D3" s="19"/>
      <c r="E3" s="19" t="s">
        <v>295</v>
      </c>
      <c r="F3" s="19" t="s">
        <v>296</v>
      </c>
      <c r="G3" s="19" t="s">
        <v>297</v>
      </c>
      <c r="H3" s="19" t="s">
        <v>298</v>
      </c>
      <c r="I3" s="24"/>
    </row>
    <row r="4" ht="15.75" spans="1:9">
      <c r="A4" s="20"/>
      <c r="B4" s="21"/>
      <c r="C4" s="21" t="s">
        <v>299</v>
      </c>
      <c r="D4" s="27">
        <f>AVERAGE(C6:C21)</f>
        <v>41.25</v>
      </c>
      <c r="E4" s="21"/>
      <c r="F4" s="21"/>
      <c r="G4" s="29" t="s">
        <v>300</v>
      </c>
      <c r="H4" s="29" t="s">
        <v>301</v>
      </c>
      <c r="I4" s="25"/>
    </row>
    <row r="5" ht="15.75" spans="1:9">
      <c r="A5" s="20" t="s">
        <v>302</v>
      </c>
      <c r="B5" s="29" t="s">
        <v>159</v>
      </c>
      <c r="C5" s="29" t="s">
        <v>16</v>
      </c>
      <c r="D5" s="29" t="s">
        <v>303</v>
      </c>
      <c r="E5" s="30" t="s">
        <v>304</v>
      </c>
      <c r="F5" s="29" t="s">
        <v>305</v>
      </c>
      <c r="G5" s="30" t="s">
        <v>150</v>
      </c>
      <c r="H5" s="30" t="s">
        <v>306</v>
      </c>
      <c r="I5" s="43" t="s">
        <v>307</v>
      </c>
    </row>
    <row r="6" spans="1:9">
      <c r="A6" s="20">
        <v>1</v>
      </c>
      <c r="B6" s="21" t="s">
        <v>167</v>
      </c>
      <c r="C6" s="27">
        <v>20</v>
      </c>
      <c r="D6" s="31">
        <f>C6/$D$4</f>
        <v>0.484848484848485</v>
      </c>
      <c r="E6" s="31">
        <v>0.557575757575758</v>
      </c>
      <c r="F6" s="31">
        <f>C6/E6</f>
        <v>35.8695652173913</v>
      </c>
      <c r="G6" s="32">
        <f>35.345+(0.6947*A6)</f>
        <v>36.0397</v>
      </c>
      <c r="H6" s="31">
        <f>F6/G6</f>
        <v>0.995279239765906</v>
      </c>
      <c r="I6" s="25">
        <f>E6*G6*H6</f>
        <v>20</v>
      </c>
    </row>
    <row r="7" spans="1:9">
      <c r="A7" s="20">
        <v>2</v>
      </c>
      <c r="B7" s="21" t="s">
        <v>169</v>
      </c>
      <c r="C7" s="27">
        <v>24</v>
      </c>
      <c r="D7" s="31">
        <f t="shared" ref="D7:D21" si="0">C7/$D$4</f>
        <v>0.581818181818182</v>
      </c>
      <c r="E7" s="31">
        <v>0.648484848484848</v>
      </c>
      <c r="F7" s="31">
        <f t="shared" ref="F7:F21" si="1">C7/E7</f>
        <v>37.0093457943925</v>
      </c>
      <c r="G7" s="32">
        <f>35.345+(0.6947*A7)</f>
        <v>36.7344</v>
      </c>
      <c r="H7" s="31">
        <f t="shared" ref="H7:H21" si="2">F7/G7</f>
        <v>1.00748469539158</v>
      </c>
      <c r="I7" s="25">
        <f t="shared" ref="I7:I21" si="3">E7*G7*H7</f>
        <v>24</v>
      </c>
    </row>
    <row r="8" spans="1:9">
      <c r="A8" s="20">
        <v>3</v>
      </c>
      <c r="B8" s="21" t="s">
        <v>171</v>
      </c>
      <c r="C8" s="27">
        <v>28</v>
      </c>
      <c r="D8" s="31">
        <f t="shared" si="0"/>
        <v>0.678787878787879</v>
      </c>
      <c r="E8" s="31">
        <v>0.824242424242424</v>
      </c>
      <c r="F8" s="31">
        <f t="shared" si="1"/>
        <v>33.9705882352941</v>
      </c>
      <c r="G8" s="32">
        <f>35.345+(0.6947*A8)</f>
        <v>37.4291</v>
      </c>
      <c r="H8" s="31">
        <f t="shared" si="2"/>
        <v>0.90759831882931</v>
      </c>
      <c r="I8" s="25">
        <f t="shared" si="3"/>
        <v>28</v>
      </c>
    </row>
    <row r="9" spans="1:9">
      <c r="A9" s="20">
        <v>4</v>
      </c>
      <c r="B9" s="21" t="s">
        <v>173</v>
      </c>
      <c r="C9" s="27">
        <v>65</v>
      </c>
      <c r="D9" s="31">
        <f t="shared" si="0"/>
        <v>1.57575757575758</v>
      </c>
      <c r="E9" s="31">
        <v>1.96969696969697</v>
      </c>
      <c r="F9" s="31">
        <f t="shared" si="1"/>
        <v>33</v>
      </c>
      <c r="G9" s="32">
        <f t="shared" ref="G9:G29" si="4">35.345+(0.6947*A9)</f>
        <v>38.1238</v>
      </c>
      <c r="H9" s="31">
        <f t="shared" si="2"/>
        <v>0.865601015638525</v>
      </c>
      <c r="I9" s="25">
        <f t="shared" si="3"/>
        <v>65</v>
      </c>
    </row>
    <row r="10" spans="1:9">
      <c r="A10" s="20">
        <v>5</v>
      </c>
      <c r="B10" s="21" t="s">
        <v>174</v>
      </c>
      <c r="C10" s="27">
        <v>24</v>
      </c>
      <c r="D10" s="31">
        <f t="shared" si="0"/>
        <v>0.581818181818182</v>
      </c>
      <c r="E10" s="31">
        <v>0.557575757575758</v>
      </c>
      <c r="F10" s="31">
        <f t="shared" si="1"/>
        <v>43.0434782608696</v>
      </c>
      <c r="G10" s="32">
        <f t="shared" si="4"/>
        <v>38.8185</v>
      </c>
      <c r="H10" s="31">
        <f t="shared" si="2"/>
        <v>1.10883929726469</v>
      </c>
      <c r="I10" s="25">
        <f t="shared" si="3"/>
        <v>24</v>
      </c>
    </row>
    <row r="11" spans="1:9">
      <c r="A11" s="20">
        <v>6</v>
      </c>
      <c r="B11" s="21" t="s">
        <v>175</v>
      </c>
      <c r="C11" s="27">
        <v>29</v>
      </c>
      <c r="D11" s="31">
        <f t="shared" si="0"/>
        <v>0.703030303030303</v>
      </c>
      <c r="E11" s="31">
        <v>0.648484848484848</v>
      </c>
      <c r="F11" s="31">
        <f t="shared" si="1"/>
        <v>44.7196261682243</v>
      </c>
      <c r="G11" s="32">
        <f t="shared" si="4"/>
        <v>39.5132</v>
      </c>
      <c r="H11" s="31">
        <f t="shared" si="2"/>
        <v>1.13176422482169</v>
      </c>
      <c r="I11" s="25">
        <f t="shared" si="3"/>
        <v>29</v>
      </c>
    </row>
    <row r="12" spans="1:9">
      <c r="A12" s="20">
        <v>7</v>
      </c>
      <c r="B12" s="21" t="s">
        <v>176</v>
      </c>
      <c r="C12" s="27">
        <v>35</v>
      </c>
      <c r="D12" s="31">
        <f t="shared" si="0"/>
        <v>0.848484848484849</v>
      </c>
      <c r="E12" s="31">
        <v>0.824242424242424</v>
      </c>
      <c r="F12" s="31">
        <f t="shared" si="1"/>
        <v>42.4632352941176</v>
      </c>
      <c r="G12" s="32">
        <f t="shared" si="4"/>
        <v>40.2079</v>
      </c>
      <c r="H12" s="31">
        <f t="shared" si="2"/>
        <v>1.05609184498861</v>
      </c>
      <c r="I12" s="25">
        <f t="shared" si="3"/>
        <v>35</v>
      </c>
    </row>
    <row r="13" spans="1:9">
      <c r="A13" s="20">
        <v>8</v>
      </c>
      <c r="B13" s="21" t="s">
        <v>177</v>
      </c>
      <c r="C13" s="27">
        <v>80</v>
      </c>
      <c r="D13" s="31">
        <f t="shared" si="0"/>
        <v>1.93939393939394</v>
      </c>
      <c r="E13" s="31">
        <v>1.96969696969697</v>
      </c>
      <c r="F13" s="31">
        <f t="shared" si="1"/>
        <v>40.6153846153846</v>
      </c>
      <c r="G13" s="32">
        <f t="shared" si="4"/>
        <v>40.9026</v>
      </c>
      <c r="H13" s="31">
        <f t="shared" si="2"/>
        <v>0.992978065340213</v>
      </c>
      <c r="I13" s="25">
        <f t="shared" si="3"/>
        <v>80</v>
      </c>
    </row>
    <row r="14" spans="1:9">
      <c r="A14" s="20">
        <v>9</v>
      </c>
      <c r="B14" s="21" t="s">
        <v>178</v>
      </c>
      <c r="C14" s="27">
        <v>23</v>
      </c>
      <c r="D14" s="31">
        <f t="shared" si="0"/>
        <v>0.557575757575758</v>
      </c>
      <c r="E14" s="31">
        <v>0.557575757575758</v>
      </c>
      <c r="F14" s="31">
        <f t="shared" si="1"/>
        <v>41.25</v>
      </c>
      <c r="G14" s="32">
        <f t="shared" si="4"/>
        <v>41.5973</v>
      </c>
      <c r="H14" s="31">
        <f t="shared" si="2"/>
        <v>0.991650900419018</v>
      </c>
      <c r="I14" s="25">
        <f t="shared" si="3"/>
        <v>23</v>
      </c>
    </row>
    <row r="15" spans="1:9">
      <c r="A15" s="20">
        <v>10</v>
      </c>
      <c r="B15" s="21" t="s">
        <v>179</v>
      </c>
      <c r="C15" s="27">
        <v>27</v>
      </c>
      <c r="D15" s="31">
        <f t="shared" si="0"/>
        <v>0.654545454545455</v>
      </c>
      <c r="E15" s="31">
        <v>0.648484848484848</v>
      </c>
      <c r="F15" s="31">
        <f t="shared" si="1"/>
        <v>41.6355140186916</v>
      </c>
      <c r="G15" s="32">
        <f t="shared" si="4"/>
        <v>42.292</v>
      </c>
      <c r="H15" s="31">
        <f t="shared" si="2"/>
        <v>0.984477301113487</v>
      </c>
      <c r="I15" s="25">
        <f t="shared" si="3"/>
        <v>27</v>
      </c>
    </row>
    <row r="16" spans="1:9">
      <c r="A16" s="20">
        <v>11</v>
      </c>
      <c r="B16" s="21" t="s">
        <v>180</v>
      </c>
      <c r="C16" s="27">
        <v>36</v>
      </c>
      <c r="D16" s="31">
        <f t="shared" si="0"/>
        <v>0.872727272727273</v>
      </c>
      <c r="E16" s="31">
        <v>0.824242424242424</v>
      </c>
      <c r="F16" s="31">
        <f t="shared" si="1"/>
        <v>43.6764705882353</v>
      </c>
      <c r="G16" s="32">
        <f t="shared" si="4"/>
        <v>42.9867</v>
      </c>
      <c r="H16" s="31">
        <f t="shared" si="2"/>
        <v>1.01604613957888</v>
      </c>
      <c r="I16" s="25">
        <f t="shared" si="3"/>
        <v>36</v>
      </c>
    </row>
    <row r="17" spans="1:9">
      <c r="A17" s="20">
        <v>12</v>
      </c>
      <c r="B17" s="21" t="s">
        <v>181</v>
      </c>
      <c r="C17" s="27">
        <v>85</v>
      </c>
      <c r="D17" s="31">
        <f t="shared" si="0"/>
        <v>2.06060606060606</v>
      </c>
      <c r="E17" s="31">
        <v>1.96969696969697</v>
      </c>
      <c r="F17" s="31">
        <f t="shared" si="1"/>
        <v>43.1538461538462</v>
      </c>
      <c r="G17" s="32">
        <f t="shared" si="4"/>
        <v>43.6814</v>
      </c>
      <c r="H17" s="31">
        <f t="shared" si="2"/>
        <v>0.987922689150214</v>
      </c>
      <c r="I17" s="25">
        <f t="shared" si="3"/>
        <v>85</v>
      </c>
    </row>
    <row r="18" spans="1:9">
      <c r="A18" s="20">
        <v>13</v>
      </c>
      <c r="B18" s="21" t="s">
        <v>182</v>
      </c>
      <c r="C18" s="27">
        <v>25</v>
      </c>
      <c r="D18" s="31">
        <f t="shared" si="0"/>
        <v>0.606060606060606</v>
      </c>
      <c r="E18" s="31">
        <v>0.557575757575758</v>
      </c>
      <c r="F18" s="31">
        <f t="shared" si="1"/>
        <v>44.8369565217391</v>
      </c>
      <c r="G18" s="32">
        <f t="shared" si="4"/>
        <v>44.3761</v>
      </c>
      <c r="H18" s="31">
        <f t="shared" si="2"/>
        <v>1.01038524164447</v>
      </c>
      <c r="I18" s="25">
        <f t="shared" si="3"/>
        <v>25</v>
      </c>
    </row>
    <row r="19" spans="1:9">
      <c r="A19" s="20">
        <v>14</v>
      </c>
      <c r="B19" s="21" t="s">
        <v>183</v>
      </c>
      <c r="C19" s="27">
        <v>27</v>
      </c>
      <c r="D19" s="31">
        <f t="shared" si="0"/>
        <v>0.654545454545455</v>
      </c>
      <c r="E19" s="31">
        <v>0.648484848484848</v>
      </c>
      <c r="F19" s="31">
        <f t="shared" si="1"/>
        <v>41.6355140186916</v>
      </c>
      <c r="G19" s="32">
        <f t="shared" si="4"/>
        <v>45.0708</v>
      </c>
      <c r="H19" s="31">
        <f t="shared" si="2"/>
        <v>0.923780230630288</v>
      </c>
      <c r="I19" s="25">
        <f t="shared" si="3"/>
        <v>27</v>
      </c>
    </row>
    <row r="20" spans="1:9">
      <c r="A20" s="20">
        <v>15</v>
      </c>
      <c r="B20" s="21" t="s">
        <v>184</v>
      </c>
      <c r="C20" s="27">
        <v>37</v>
      </c>
      <c r="D20" s="31">
        <f t="shared" si="0"/>
        <v>0.896969696969697</v>
      </c>
      <c r="E20" s="31">
        <v>0.824242424242424</v>
      </c>
      <c r="F20" s="31">
        <f t="shared" si="1"/>
        <v>44.8897058823529</v>
      </c>
      <c r="G20" s="32">
        <f t="shared" si="4"/>
        <v>45.7655</v>
      </c>
      <c r="H20" s="31">
        <f t="shared" si="2"/>
        <v>0.980863442600932</v>
      </c>
      <c r="I20" s="25">
        <f t="shared" si="3"/>
        <v>37</v>
      </c>
    </row>
    <row r="21" ht="15.75" spans="1:9">
      <c r="A21" s="22">
        <v>16</v>
      </c>
      <c r="B21" s="23" t="s">
        <v>185</v>
      </c>
      <c r="C21" s="28">
        <v>95</v>
      </c>
      <c r="D21" s="33">
        <f t="shared" si="0"/>
        <v>2.3030303030303</v>
      </c>
      <c r="E21" s="33">
        <v>1.96969696969697</v>
      </c>
      <c r="F21" s="33">
        <f t="shared" si="1"/>
        <v>48.2307692307692</v>
      </c>
      <c r="G21" s="34">
        <f t="shared" si="4"/>
        <v>46.4602</v>
      </c>
      <c r="H21" s="31">
        <f t="shared" si="2"/>
        <v>1.03810937599858</v>
      </c>
      <c r="I21" s="25">
        <f t="shared" si="3"/>
        <v>95</v>
      </c>
    </row>
    <row r="22" spans="1:9">
      <c r="A22" s="35">
        <v>17</v>
      </c>
      <c r="B22" s="36" t="s">
        <v>250</v>
      </c>
      <c r="E22" s="37">
        <v>0.557575757575758</v>
      </c>
      <c r="G22" s="38">
        <f t="shared" si="4"/>
        <v>47.1549</v>
      </c>
      <c r="I22" s="44">
        <f>E22*G22</f>
        <v>26.2924290909091</v>
      </c>
    </row>
    <row r="23" spans="1:9">
      <c r="A23" s="35">
        <v>18</v>
      </c>
      <c r="B23" s="36" t="s">
        <v>252</v>
      </c>
      <c r="E23" s="39">
        <v>0.648484848484848</v>
      </c>
      <c r="G23" s="38">
        <f t="shared" si="4"/>
        <v>47.8496</v>
      </c>
      <c r="I23" s="44">
        <f t="shared" ref="I23:I29" si="5">E23*G23</f>
        <v>31.0297406060606</v>
      </c>
    </row>
    <row r="24" spans="1:9">
      <c r="A24" s="35">
        <v>19</v>
      </c>
      <c r="B24" s="36" t="s">
        <v>308</v>
      </c>
      <c r="E24" s="39">
        <v>0.824242424242424</v>
      </c>
      <c r="G24" s="38">
        <f t="shared" si="4"/>
        <v>48.5443</v>
      </c>
      <c r="I24" s="44">
        <f t="shared" si="5"/>
        <v>40.0122715151515</v>
      </c>
    </row>
    <row r="25" spans="1:9">
      <c r="A25" s="35">
        <v>20</v>
      </c>
      <c r="B25" s="36" t="s">
        <v>309</v>
      </c>
      <c r="E25" s="39">
        <v>1.96969696969697</v>
      </c>
      <c r="G25" s="38">
        <f t="shared" si="4"/>
        <v>49.239</v>
      </c>
      <c r="I25" s="44">
        <f t="shared" si="5"/>
        <v>96.9859090909091</v>
      </c>
    </row>
    <row r="26" spans="1:9">
      <c r="A26" s="35">
        <v>21</v>
      </c>
      <c r="B26" s="36" t="s">
        <v>310</v>
      </c>
      <c r="E26" s="37">
        <v>0.557575757575758</v>
      </c>
      <c r="G26" s="38">
        <f t="shared" si="4"/>
        <v>49.9337</v>
      </c>
      <c r="I26" s="44">
        <f t="shared" si="5"/>
        <v>27.8418206060606</v>
      </c>
    </row>
    <row r="27" spans="1:9">
      <c r="A27" s="35">
        <v>22</v>
      </c>
      <c r="B27" s="36" t="s">
        <v>311</v>
      </c>
      <c r="E27" s="39">
        <v>0.648484848484848</v>
      </c>
      <c r="G27" s="38">
        <f t="shared" si="4"/>
        <v>50.6284</v>
      </c>
      <c r="I27" s="44">
        <f t="shared" si="5"/>
        <v>32.8317503030303</v>
      </c>
    </row>
    <row r="28" spans="1:9">
      <c r="A28" s="35">
        <v>23</v>
      </c>
      <c r="B28" s="36" t="s">
        <v>312</v>
      </c>
      <c r="E28" s="39">
        <v>0.824242424242424</v>
      </c>
      <c r="G28" s="38">
        <f t="shared" si="4"/>
        <v>51.3231</v>
      </c>
      <c r="I28" s="44">
        <f t="shared" si="5"/>
        <v>42.3026763636364</v>
      </c>
    </row>
    <row r="29" spans="1:9">
      <c r="A29" s="35">
        <v>24</v>
      </c>
      <c r="B29" s="36" t="s">
        <v>313</v>
      </c>
      <c r="E29" s="39">
        <v>1.96969696969697</v>
      </c>
      <c r="G29" s="38">
        <f t="shared" si="4"/>
        <v>52.0178</v>
      </c>
      <c r="I29" s="44">
        <f t="shared" si="5"/>
        <v>102.459303030303</v>
      </c>
    </row>
    <row r="34" ht="15.75"/>
    <row r="35" spans="2:4">
      <c r="B35" s="18" t="s">
        <v>304</v>
      </c>
      <c r="C35" s="19" t="s">
        <v>166</v>
      </c>
      <c r="D35" s="40">
        <f>AVERAGE(D6,D10,D14,D18)</f>
        <v>0.557575757575758</v>
      </c>
    </row>
    <row r="36" spans="2:4">
      <c r="B36" s="20"/>
      <c r="C36" s="21" t="s">
        <v>168</v>
      </c>
      <c r="D36" s="41">
        <f>AVERAGE(D7,D11,D15,D19)</f>
        <v>0.648484848484848</v>
      </c>
    </row>
    <row r="37" spans="2:4">
      <c r="B37" s="20"/>
      <c r="C37" s="21" t="s">
        <v>170</v>
      </c>
      <c r="D37" s="41">
        <f>AVERAGE(D8,D12,D16,D20)</f>
        <v>0.824242424242424</v>
      </c>
    </row>
    <row r="38" ht="15.75" spans="2:4">
      <c r="B38" s="22"/>
      <c r="C38" s="23" t="s">
        <v>172</v>
      </c>
      <c r="D38" s="42">
        <f>AVERAGE(D9,D13,D17,D21)</f>
        <v>1.96969696969697</v>
      </c>
    </row>
  </sheetData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zoomScale="145" zoomScaleNormal="145" workbookViewId="0">
      <selection activeCell="C5" sqref="C5"/>
    </sheetView>
  </sheetViews>
  <sheetFormatPr defaultColWidth="9" defaultRowHeight="15" outlineLevelCol="2"/>
  <cols>
    <col min="3" max="3" width="11.8571428571429" customWidth="1"/>
  </cols>
  <sheetData>
    <row r="1" spans="1:3">
      <c r="A1" t="s">
        <v>16</v>
      </c>
      <c r="B1" t="s">
        <v>314</v>
      </c>
      <c r="C1" t="s">
        <v>307</v>
      </c>
    </row>
    <row r="2" spans="1:3">
      <c r="A2" s="27">
        <v>20</v>
      </c>
      <c r="B2" s="27">
        <f>A2*1.1</f>
        <v>22</v>
      </c>
      <c r="C2">
        <v>20</v>
      </c>
    </row>
    <row r="3" spans="1:3">
      <c r="A3" s="27">
        <v>24</v>
      </c>
      <c r="B3" s="27">
        <f t="shared" ref="B3:B17" si="0">A3*1.1</f>
        <v>26.4</v>
      </c>
      <c r="C3">
        <v>24</v>
      </c>
    </row>
    <row r="4" spans="1:3">
      <c r="A4" s="27">
        <v>28</v>
      </c>
      <c r="B4" s="27">
        <f t="shared" si="0"/>
        <v>30.8</v>
      </c>
      <c r="C4">
        <v>28</v>
      </c>
    </row>
    <row r="5" spans="1:3">
      <c r="A5" s="27">
        <v>65</v>
      </c>
      <c r="B5" s="27">
        <f t="shared" si="0"/>
        <v>71.5</v>
      </c>
      <c r="C5">
        <v>65</v>
      </c>
    </row>
    <row r="6" spans="1:3">
      <c r="A6" s="27">
        <v>24</v>
      </c>
      <c r="B6" s="27">
        <f t="shared" si="0"/>
        <v>26.4</v>
      </c>
      <c r="C6">
        <v>24</v>
      </c>
    </row>
    <row r="7" spans="1:3">
      <c r="A7" s="27">
        <v>29</v>
      </c>
      <c r="B7" s="27">
        <f t="shared" si="0"/>
        <v>31.9</v>
      </c>
      <c r="C7">
        <v>29</v>
      </c>
    </row>
    <row r="8" spans="1:3">
      <c r="A8" s="27">
        <v>35</v>
      </c>
      <c r="B8" s="27">
        <f t="shared" si="0"/>
        <v>38.5</v>
      </c>
      <c r="C8">
        <v>35</v>
      </c>
    </row>
    <row r="9" spans="1:3">
      <c r="A9" s="27">
        <v>80</v>
      </c>
      <c r="B9" s="27">
        <f t="shared" si="0"/>
        <v>88</v>
      </c>
      <c r="C9">
        <v>80</v>
      </c>
    </row>
    <row r="10" spans="1:3">
      <c r="A10" s="27">
        <v>23</v>
      </c>
      <c r="B10" s="27">
        <f t="shared" si="0"/>
        <v>25.3</v>
      </c>
      <c r="C10">
        <v>23</v>
      </c>
    </row>
    <row r="11" spans="1:3">
      <c r="A11" s="27">
        <v>27</v>
      </c>
      <c r="B11" s="27">
        <f t="shared" si="0"/>
        <v>29.7</v>
      </c>
      <c r="C11">
        <v>27</v>
      </c>
    </row>
    <row r="12" spans="1:3">
      <c r="A12" s="27">
        <v>36</v>
      </c>
      <c r="B12" s="27">
        <f t="shared" si="0"/>
        <v>39.6</v>
      </c>
      <c r="C12">
        <v>36</v>
      </c>
    </row>
    <row r="13" spans="1:3">
      <c r="A13" s="27">
        <v>85</v>
      </c>
      <c r="B13" s="27">
        <f t="shared" si="0"/>
        <v>93.5</v>
      </c>
      <c r="C13">
        <v>85</v>
      </c>
    </row>
    <row r="14" spans="1:3">
      <c r="A14" s="27">
        <v>25</v>
      </c>
      <c r="B14" s="27">
        <f t="shared" si="0"/>
        <v>27.5</v>
      </c>
      <c r="C14">
        <v>25</v>
      </c>
    </row>
    <row r="15" spans="1:3">
      <c r="A15" s="27">
        <v>27</v>
      </c>
      <c r="B15" s="27">
        <f t="shared" si="0"/>
        <v>29.7</v>
      </c>
      <c r="C15">
        <v>27</v>
      </c>
    </row>
    <row r="16" spans="1:3">
      <c r="A16" s="27">
        <v>37</v>
      </c>
      <c r="B16" s="27">
        <f t="shared" si="0"/>
        <v>40.7</v>
      </c>
      <c r="C16">
        <v>37</v>
      </c>
    </row>
    <row r="17" ht="15.75" spans="1:3">
      <c r="A17" s="28">
        <v>95</v>
      </c>
      <c r="B17" s="27">
        <f t="shared" si="0"/>
        <v>104.5</v>
      </c>
      <c r="C17">
        <v>95</v>
      </c>
    </row>
    <row r="18" spans="3:3">
      <c r="C18">
        <v>26.2924290909091</v>
      </c>
    </row>
    <row r="19" spans="3:3">
      <c r="C19">
        <v>31.0297406060606</v>
      </c>
    </row>
    <row r="20" spans="3:3">
      <c r="C20">
        <v>40.0122715151515</v>
      </c>
    </row>
    <row r="21" spans="3:3">
      <c r="C21">
        <v>96.9859090909091</v>
      </c>
    </row>
    <row r="22" spans="3:3">
      <c r="C22">
        <v>27.8418206060606</v>
      </c>
    </row>
    <row r="23" spans="3:3">
      <c r="C23">
        <v>32.8317503030303</v>
      </c>
    </row>
    <row r="24" spans="3:3">
      <c r="C24">
        <v>42.3026763636364</v>
      </c>
    </row>
    <row r="25" spans="3:3">
      <c r="C25">
        <v>102.459303030303</v>
      </c>
    </row>
  </sheetData>
  <pageMargins left="0.7" right="0.7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zoomScale="150" zoomScaleNormal="150" workbookViewId="0">
      <selection activeCell="B82" sqref="B82"/>
    </sheetView>
  </sheetViews>
  <sheetFormatPr defaultColWidth="9" defaultRowHeight="15"/>
  <cols>
    <col min="1" max="1" width="10.2857142857143" customWidth="1"/>
    <col min="2" max="2" width="55" customWidth="1"/>
  </cols>
  <sheetData>
    <row r="1" spans="1:1">
      <c r="A1" s="15" t="s">
        <v>315</v>
      </c>
    </row>
    <row r="3" spans="2:5">
      <c r="B3" t="s">
        <v>316</v>
      </c>
      <c r="E3" t="s">
        <v>317</v>
      </c>
    </row>
    <row r="5" spans="1:8">
      <c r="A5" t="s">
        <v>318</v>
      </c>
      <c r="B5" t="s">
        <v>319</v>
      </c>
      <c r="C5" t="s">
        <v>136</v>
      </c>
      <c r="E5" t="s">
        <v>320</v>
      </c>
      <c r="H5" t="s">
        <v>321</v>
      </c>
    </row>
    <row r="6" spans="1:8">
      <c r="A6" t="s">
        <v>322</v>
      </c>
      <c r="B6" t="s">
        <v>323</v>
      </c>
      <c r="C6" t="s">
        <v>324</v>
      </c>
      <c r="E6" t="s">
        <v>325</v>
      </c>
      <c r="H6" t="s">
        <v>326</v>
      </c>
    </row>
    <row r="7" spans="1:8">
      <c r="A7" t="s">
        <v>327</v>
      </c>
      <c r="B7" t="s">
        <v>328</v>
      </c>
      <c r="C7" t="s">
        <v>329</v>
      </c>
      <c r="E7" t="s">
        <v>330</v>
      </c>
      <c r="H7" t="s">
        <v>331</v>
      </c>
    </row>
    <row r="10" spans="2:2">
      <c r="B10" t="s">
        <v>332</v>
      </c>
    </row>
    <row r="11" spans="3:3">
      <c r="C11" t="s">
        <v>333</v>
      </c>
    </row>
    <row r="12" spans="3:3">
      <c r="C12" t="s">
        <v>334</v>
      </c>
    </row>
    <row r="14" spans="1:3">
      <c r="A14" t="s">
        <v>335</v>
      </c>
      <c r="C14" t="s">
        <v>336</v>
      </c>
    </row>
    <row r="15" spans="1:3">
      <c r="A15" t="s">
        <v>337</v>
      </c>
      <c r="C15" t="s">
        <v>338</v>
      </c>
    </row>
    <row r="16" spans="1:3">
      <c r="A16" t="s">
        <v>339</v>
      </c>
      <c r="C16" t="s">
        <v>340</v>
      </c>
    </row>
    <row r="18" spans="1:3">
      <c r="A18" t="s">
        <v>341</v>
      </c>
      <c r="C18" t="s">
        <v>342</v>
      </c>
    </row>
    <row r="19" spans="3:3">
      <c r="C19" t="s">
        <v>343</v>
      </c>
    </row>
    <row r="21" spans="3:3">
      <c r="C21" t="s">
        <v>344</v>
      </c>
    </row>
    <row r="23" spans="7:10">
      <c r="G23" s="16" t="s">
        <v>345</v>
      </c>
      <c r="H23" s="16" t="s">
        <v>346</v>
      </c>
      <c r="I23" s="16" t="s">
        <v>347</v>
      </c>
      <c r="J23" s="16" t="s">
        <v>348</v>
      </c>
    </row>
    <row r="24" spans="1:9">
      <c r="A24" t="s">
        <v>349</v>
      </c>
      <c r="B24" s="164" t="s">
        <v>350</v>
      </c>
      <c r="D24" t="s">
        <v>351</v>
      </c>
      <c r="F24" t="s">
        <v>335</v>
      </c>
      <c r="G24" s="16"/>
      <c r="H24" s="16"/>
      <c r="I24" s="16"/>
    </row>
    <row r="25" spans="1:9">
      <c r="A25" t="s">
        <v>352</v>
      </c>
      <c r="B25" s="165" t="s">
        <v>353</v>
      </c>
      <c r="F25" t="s">
        <v>337</v>
      </c>
      <c r="G25" s="16"/>
      <c r="H25" s="16"/>
      <c r="I25" s="16"/>
    </row>
    <row r="26" spans="1:9">
      <c r="A26" t="s">
        <v>354</v>
      </c>
      <c r="B26" s="164" t="s">
        <v>350</v>
      </c>
      <c r="F26" t="s">
        <v>355</v>
      </c>
      <c r="G26" s="16"/>
      <c r="H26" s="16"/>
      <c r="I26" s="16"/>
    </row>
    <row r="27" spans="6:9">
      <c r="F27" t="s">
        <v>356</v>
      </c>
      <c r="G27" s="16"/>
      <c r="H27" s="16"/>
      <c r="I27" s="16"/>
    </row>
    <row r="28" spans="6:9">
      <c r="F28" t="s">
        <v>357</v>
      </c>
      <c r="G28" s="16"/>
      <c r="H28" s="16"/>
      <c r="I28" s="16"/>
    </row>
    <row r="29" spans="6:9">
      <c r="F29" t="s">
        <v>358</v>
      </c>
      <c r="G29" s="16"/>
      <c r="H29" s="16"/>
      <c r="I29" s="16"/>
    </row>
    <row r="30" spans="6:9">
      <c r="F30" t="s">
        <v>358</v>
      </c>
      <c r="G30" s="16"/>
      <c r="H30" s="16"/>
      <c r="I30" s="16"/>
    </row>
    <row r="31" spans="6:9">
      <c r="F31" t="s">
        <v>358</v>
      </c>
      <c r="G31" s="16"/>
      <c r="H31" s="16"/>
      <c r="I31" s="16"/>
    </row>
    <row r="32" spans="1:1">
      <c r="A32" t="s">
        <v>359</v>
      </c>
    </row>
    <row r="34" spans="3:3">
      <c r="C34" s="15" t="s">
        <v>360</v>
      </c>
    </row>
    <row r="35" spans="4:4">
      <c r="D35" t="s">
        <v>361</v>
      </c>
    </row>
    <row r="36" spans="4:4">
      <c r="D36" t="s">
        <v>362</v>
      </c>
    </row>
    <row r="37" spans="4:4">
      <c r="D37" t="s">
        <v>363</v>
      </c>
    </row>
    <row r="38" spans="4:4">
      <c r="D38" t="s">
        <v>364</v>
      </c>
    </row>
    <row r="41" ht="15.75" spans="3:3">
      <c r="C41" s="15" t="s">
        <v>365</v>
      </c>
    </row>
    <row r="42" spans="4:10">
      <c r="D42" s="18" t="s">
        <v>366</v>
      </c>
      <c r="E42" s="19"/>
      <c r="F42" s="19"/>
      <c r="G42" s="19"/>
      <c r="H42" s="19"/>
      <c r="I42" s="19"/>
      <c r="J42" s="24"/>
    </row>
    <row r="43" spans="4:10">
      <c r="D43" s="20" t="s">
        <v>367</v>
      </c>
      <c r="E43" s="21"/>
      <c r="F43" s="21"/>
      <c r="G43" s="21"/>
      <c r="H43" s="21"/>
      <c r="I43" s="21"/>
      <c r="J43" s="25"/>
    </row>
    <row r="44" spans="4:10">
      <c r="D44" s="20" t="s">
        <v>368</v>
      </c>
      <c r="E44" s="21"/>
      <c r="F44" s="21"/>
      <c r="G44" s="21"/>
      <c r="H44" s="21"/>
      <c r="I44" s="21"/>
      <c r="J44" s="25"/>
    </row>
    <row r="45" spans="4:10">
      <c r="D45" s="20"/>
      <c r="E45" s="21" t="s">
        <v>369</v>
      </c>
      <c r="F45" s="21"/>
      <c r="G45" s="21"/>
      <c r="H45" s="21"/>
      <c r="I45" s="21"/>
      <c r="J45" s="25"/>
    </row>
    <row r="46" ht="15.75" spans="4:10">
      <c r="D46" s="22"/>
      <c r="E46" s="23" t="s">
        <v>370</v>
      </c>
      <c r="F46" s="23"/>
      <c r="G46" s="23"/>
      <c r="H46" s="23"/>
      <c r="I46" s="23"/>
      <c r="J46" s="26"/>
    </row>
    <row r="51" spans="1:3">
      <c r="A51" t="s">
        <v>371</v>
      </c>
      <c r="B51" t="s">
        <v>319</v>
      </c>
      <c r="C51" t="s">
        <v>372</v>
      </c>
    </row>
    <row r="52" spans="1:3">
      <c r="A52" t="s">
        <v>373</v>
      </c>
      <c r="B52" t="s">
        <v>328</v>
      </c>
      <c r="C52" t="s">
        <v>374</v>
      </c>
    </row>
    <row r="53" spans="1:3">
      <c r="A53" t="s">
        <v>335</v>
      </c>
      <c r="B53" t="s">
        <v>375</v>
      </c>
      <c r="C53" t="s">
        <v>376</v>
      </c>
    </row>
    <row r="54" spans="1:3">
      <c r="A54" t="s">
        <v>356</v>
      </c>
      <c r="B54" t="s">
        <v>377</v>
      </c>
      <c r="C54" t="s">
        <v>378</v>
      </c>
    </row>
    <row r="56" spans="1:1">
      <c r="A56" t="s">
        <v>379</v>
      </c>
    </row>
    <row r="57" spans="2:5">
      <c r="B57" t="s">
        <v>380</v>
      </c>
      <c r="E57" t="s">
        <v>381</v>
      </c>
    </row>
    <row r="58" spans="2:5">
      <c r="B58" t="s">
        <v>95</v>
      </c>
      <c r="E58" t="s">
        <v>382</v>
      </c>
    </row>
    <row r="59" spans="2:2">
      <c r="B59" t="s">
        <v>383</v>
      </c>
    </row>
    <row r="62" spans="1:1">
      <c r="A62" t="s">
        <v>384</v>
      </c>
    </row>
    <row r="63" spans="2:2">
      <c r="B63" t="s">
        <v>385</v>
      </c>
    </row>
    <row r="65" spans="2:2">
      <c r="B65" t="s">
        <v>386</v>
      </c>
    </row>
    <row r="66" spans="3:3">
      <c r="C66" t="s">
        <v>387</v>
      </c>
    </row>
    <row r="67" spans="2:2">
      <c r="B67" t="s">
        <v>388</v>
      </c>
    </row>
    <row r="69" spans="2:3">
      <c r="B69" t="s">
        <v>389</v>
      </c>
      <c r="C69" t="s">
        <v>103</v>
      </c>
    </row>
    <row r="72" spans="1:1">
      <c r="A72" t="s">
        <v>390</v>
      </c>
    </row>
    <row r="74" spans="2:4">
      <c r="B74" t="s">
        <v>391</v>
      </c>
      <c r="D74" t="s">
        <v>392</v>
      </c>
    </row>
    <row r="76" spans="1:8">
      <c r="A76" t="s">
        <v>393</v>
      </c>
      <c r="B76" t="s">
        <v>394</v>
      </c>
      <c r="H76" s="15" t="s">
        <v>395</v>
      </c>
    </row>
    <row r="77" spans="1:1">
      <c r="A77" t="s">
        <v>396</v>
      </c>
    </row>
    <row r="79" spans="1:1">
      <c r="A79" t="s">
        <v>397</v>
      </c>
    </row>
    <row r="81" spans="2:2">
      <c r="B81" t="s">
        <v>398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5"/>
  <sheetViews>
    <sheetView zoomScale="170" zoomScaleNormal="170" topLeftCell="A40" workbookViewId="0">
      <selection activeCell="E45" sqref="E45"/>
    </sheetView>
  </sheetViews>
  <sheetFormatPr defaultColWidth="9" defaultRowHeight="15"/>
  <cols>
    <col min="1" max="1" width="3.57142857142857" style="1" customWidth="1"/>
    <col min="2" max="16384" width="9.14285714285714" style="1"/>
  </cols>
  <sheetData>
    <row r="1" spans="2:2">
      <c r="B1" s="2" t="s">
        <v>399</v>
      </c>
    </row>
    <row r="3" spans="2:2">
      <c r="B3" s="1" t="s">
        <v>400</v>
      </c>
    </row>
    <row r="5" spans="3:5">
      <c r="C5" s="1" t="s">
        <v>401</v>
      </c>
      <c r="E5" s="1" t="s">
        <v>402</v>
      </c>
    </row>
    <row r="6" spans="3:5">
      <c r="C6" s="1" t="s">
        <v>403</v>
      </c>
      <c r="E6" s="1" t="s">
        <v>404</v>
      </c>
    </row>
    <row r="7" spans="5:5">
      <c r="E7" s="1" t="s">
        <v>405</v>
      </c>
    </row>
    <row r="9" spans="5:5">
      <c r="E9" s="1" t="s">
        <v>406</v>
      </c>
    </row>
    <row r="10" spans="5:7">
      <c r="E10" s="1" t="s">
        <v>407</v>
      </c>
      <c r="G10" s="1" t="s">
        <v>408</v>
      </c>
    </row>
    <row r="11" spans="5:7">
      <c r="E11" s="1" t="s">
        <v>409</v>
      </c>
      <c r="G11" s="1" t="s">
        <v>410</v>
      </c>
    </row>
    <row r="14" spans="2:2">
      <c r="B14" s="1" t="s">
        <v>411</v>
      </c>
    </row>
    <row r="16" spans="3:10">
      <c r="C16" s="1" t="s">
        <v>412</v>
      </c>
      <c r="J16" s="14" t="s">
        <v>413</v>
      </c>
    </row>
    <row r="17" spans="7:7">
      <c r="G17" s="1">
        <v>20</v>
      </c>
    </row>
    <row r="18" spans="7:8">
      <c r="G18" s="4">
        <v>20</v>
      </c>
      <c r="H18" s="1" t="s">
        <v>414</v>
      </c>
    </row>
    <row r="19" spans="7:7">
      <c r="G19" s="1">
        <v>22</v>
      </c>
    </row>
    <row r="21" spans="7:7">
      <c r="G21" s="1">
        <v>20</v>
      </c>
    </row>
    <row r="22" spans="7:8">
      <c r="G22" s="4">
        <v>22</v>
      </c>
      <c r="H22" s="1" t="s">
        <v>415</v>
      </c>
    </row>
    <row r="23" spans="7:7">
      <c r="G23" s="1">
        <v>22</v>
      </c>
    </row>
    <row r="25" spans="3:3">
      <c r="C25" s="1" t="s">
        <v>416</v>
      </c>
    </row>
    <row r="27" spans="3:5">
      <c r="C27" s="5" t="s">
        <v>272</v>
      </c>
      <c r="D27" s="5" t="s">
        <v>417</v>
      </c>
      <c r="E27" s="5" t="s">
        <v>418</v>
      </c>
    </row>
    <row r="28" spans="3:5">
      <c r="C28" s="5">
        <v>32</v>
      </c>
      <c r="D28" s="5">
        <v>1</v>
      </c>
      <c r="E28" s="5">
        <v>98</v>
      </c>
    </row>
    <row r="29" spans="3:5">
      <c r="C29" s="5">
        <v>23</v>
      </c>
      <c r="D29" s="5">
        <v>2</v>
      </c>
      <c r="E29" s="5">
        <v>87</v>
      </c>
    </row>
    <row r="30" spans="3:5">
      <c r="C30" s="5">
        <v>23</v>
      </c>
      <c r="D30" s="5">
        <v>4</v>
      </c>
      <c r="E30" s="5">
        <v>99</v>
      </c>
    </row>
    <row r="31" ht="15.75" spans="3:5">
      <c r="C31" s="5">
        <v>244</v>
      </c>
      <c r="D31" s="5">
        <v>2</v>
      </c>
      <c r="E31" s="5">
        <v>89</v>
      </c>
    </row>
    <row r="32" ht="15.75" spans="3:5">
      <c r="C32" s="6">
        <v>234</v>
      </c>
      <c r="D32" s="7">
        <v>1</v>
      </c>
      <c r="E32" s="8"/>
    </row>
    <row r="35" spans="5:5">
      <c r="E35" s="1" t="s">
        <v>419</v>
      </c>
    </row>
    <row r="36" spans="3:7">
      <c r="C36" s="1" t="s">
        <v>272</v>
      </c>
      <c r="D36" s="1" t="s">
        <v>417</v>
      </c>
      <c r="E36" s="1" t="s">
        <v>418</v>
      </c>
      <c r="F36" s="1" t="s">
        <v>420</v>
      </c>
      <c r="G36" s="1" t="s">
        <v>421</v>
      </c>
    </row>
    <row r="37" spans="2:6">
      <c r="B37" s="9" t="s">
        <v>422</v>
      </c>
      <c r="C37" s="1">
        <v>32</v>
      </c>
      <c r="D37" s="1">
        <v>1</v>
      </c>
      <c r="E37" s="1">
        <v>98</v>
      </c>
      <c r="F37" s="1">
        <v>97</v>
      </c>
    </row>
    <row r="38" spans="2:6">
      <c r="B38" s="10"/>
      <c r="C38" s="1">
        <v>23</v>
      </c>
      <c r="D38" s="1">
        <v>2</v>
      </c>
      <c r="E38" s="1">
        <v>87</v>
      </c>
      <c r="F38" s="1">
        <v>85</v>
      </c>
    </row>
    <row r="39" spans="2:6">
      <c r="B39" s="10"/>
      <c r="C39" s="1">
        <v>23</v>
      </c>
      <c r="D39" s="1">
        <v>4</v>
      </c>
      <c r="E39" s="1">
        <v>99</v>
      </c>
      <c r="F39" s="1">
        <v>100</v>
      </c>
    </row>
    <row r="40" ht="15.75" spans="2:6">
      <c r="B40" s="10"/>
      <c r="C40" s="1">
        <v>244</v>
      </c>
      <c r="D40" s="1">
        <v>2</v>
      </c>
      <c r="E40" s="1">
        <v>89</v>
      </c>
      <c r="F40" s="1">
        <v>88</v>
      </c>
    </row>
    <row r="41" ht="15.75" spans="2:7">
      <c r="B41" s="1" t="s">
        <v>423</v>
      </c>
      <c r="C41" s="11">
        <v>234</v>
      </c>
      <c r="D41" s="12">
        <v>1</v>
      </c>
      <c r="E41" s="13"/>
      <c r="F41" s="1" t="s">
        <v>83</v>
      </c>
      <c r="G41" s="166" t="s">
        <v>424</v>
      </c>
    </row>
    <row r="44" spans="2:2">
      <c r="B44" s="1" t="s">
        <v>425</v>
      </c>
    </row>
    <row r="45" spans="3:5">
      <c r="C45" s="1" t="s">
        <v>426</v>
      </c>
      <c r="E45" s="1" t="s">
        <v>427</v>
      </c>
    </row>
    <row r="47" spans="2:2">
      <c r="B47" s="1" t="s">
        <v>428</v>
      </c>
    </row>
    <row r="48" spans="3:4">
      <c r="C48" s="1" t="s">
        <v>347</v>
      </c>
      <c r="D48" s="1" t="s">
        <v>429</v>
      </c>
    </row>
    <row r="49" spans="3:4">
      <c r="C49" s="1" t="s">
        <v>348</v>
      </c>
      <c r="D49" s="1" t="s">
        <v>429</v>
      </c>
    </row>
    <row r="50" spans="3:3">
      <c r="C50" s="1" t="s">
        <v>430</v>
      </c>
    </row>
    <row r="52" spans="2:2">
      <c r="B52" s="1" t="s">
        <v>431</v>
      </c>
    </row>
    <row r="53" spans="3:3">
      <c r="C53" s="1" t="s">
        <v>432</v>
      </c>
    </row>
    <row r="54" spans="3:3">
      <c r="C54" s="1" t="s">
        <v>433</v>
      </c>
    </row>
    <row r="55" spans="3:3">
      <c r="C55" s="1" t="s">
        <v>434</v>
      </c>
    </row>
  </sheetData>
  <mergeCells count="1">
    <mergeCell ref="B37:B40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zoomScale="130" zoomScaleNormal="130" workbookViewId="0">
      <selection activeCell="H2" sqref="H2"/>
    </sheetView>
  </sheetViews>
  <sheetFormatPr defaultColWidth="9" defaultRowHeight="15"/>
  <sheetData>
    <row r="1" spans="1:8">
      <c r="A1" t="s">
        <v>435</v>
      </c>
      <c r="C1" t="s">
        <v>436</v>
      </c>
      <c r="D1" t="s">
        <v>329</v>
      </c>
      <c r="G1" t="s">
        <v>437</v>
      </c>
      <c r="H1" t="s">
        <v>438</v>
      </c>
    </row>
    <row r="2" spans="1:8">
      <c r="A2" t="s">
        <v>439</v>
      </c>
      <c r="H2" t="s">
        <v>139</v>
      </c>
    </row>
    <row r="4" spans="2:2">
      <c r="B4" t="s">
        <v>440</v>
      </c>
    </row>
    <row r="5" spans="3:3">
      <c r="C5" t="s">
        <v>441</v>
      </c>
    </row>
    <row r="6" spans="3:3">
      <c r="C6" t="s">
        <v>377</v>
      </c>
    </row>
    <row r="7" spans="4:4">
      <c r="D7" t="s">
        <v>442</v>
      </c>
    </row>
    <row r="8" spans="4:10">
      <c r="D8" t="s">
        <v>443</v>
      </c>
      <c r="J8" t="s">
        <v>352</v>
      </c>
    </row>
    <row r="10" ht="39.75" customHeight="1" spans="4:10">
      <c r="D10" s="3" t="s">
        <v>444</v>
      </c>
      <c r="E10" s="3"/>
      <c r="F10" s="3"/>
      <c r="G10" s="3"/>
      <c r="H10" s="3"/>
      <c r="J10" t="s">
        <v>445</v>
      </c>
    </row>
    <row r="12" ht="34.5" customHeight="1" spans="4:8">
      <c r="D12" s="3" t="s">
        <v>446</v>
      </c>
      <c r="E12" s="3"/>
      <c r="F12" s="3"/>
      <c r="G12" s="3"/>
      <c r="H12" s="3"/>
    </row>
    <row r="14" spans="4:4">
      <c r="D14" t="s">
        <v>447</v>
      </c>
    </row>
    <row r="16" spans="4:4">
      <c r="D16" t="s">
        <v>448</v>
      </c>
    </row>
    <row r="18" spans="4:4">
      <c r="D18" t="s">
        <v>449</v>
      </c>
    </row>
    <row r="20" spans="3:3">
      <c r="C20" t="s">
        <v>384</v>
      </c>
    </row>
    <row r="21" spans="4:4">
      <c r="D21" t="s">
        <v>450</v>
      </c>
    </row>
    <row r="22" spans="4:4">
      <c r="D22" t="s">
        <v>451</v>
      </c>
    </row>
    <row r="25" spans="3:3">
      <c r="C25" t="s">
        <v>452</v>
      </c>
    </row>
    <row r="27" spans="4:4">
      <c r="D27" t="s">
        <v>453</v>
      </c>
    </row>
    <row r="28" spans="5:5">
      <c r="E28" t="s">
        <v>454</v>
      </c>
    </row>
    <row r="30" spans="4:4">
      <c r="D30" t="s">
        <v>455</v>
      </c>
    </row>
    <row r="31" spans="4:4">
      <c r="D31" t="s">
        <v>456</v>
      </c>
    </row>
    <row r="32" spans="4:4">
      <c r="D32" t="s">
        <v>457</v>
      </c>
    </row>
    <row r="33" spans="4:4">
      <c r="D33" t="s">
        <v>458</v>
      </c>
    </row>
    <row r="34" spans="4:4">
      <c r="D34" t="s">
        <v>459</v>
      </c>
    </row>
    <row r="35" spans="4:4">
      <c r="D35" t="s">
        <v>460</v>
      </c>
    </row>
    <row r="36" spans="4:4">
      <c r="D36" t="s">
        <v>448</v>
      </c>
    </row>
    <row r="37" spans="4:4">
      <c r="D37" t="s">
        <v>461</v>
      </c>
    </row>
    <row r="38" spans="4:4">
      <c r="D38" t="s">
        <v>462</v>
      </c>
    </row>
  </sheetData>
  <mergeCells count="2">
    <mergeCell ref="D10:H10"/>
    <mergeCell ref="D12:H12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0"/>
  <sheetViews>
    <sheetView zoomScale="150" zoomScaleNormal="150" workbookViewId="0">
      <selection activeCell="A1" sqref="A1"/>
    </sheetView>
  </sheetViews>
  <sheetFormatPr defaultColWidth="9" defaultRowHeight="15" outlineLevelCol="6"/>
  <cols>
    <col min="1" max="16384" width="9.14285714285714" style="1"/>
  </cols>
  <sheetData>
    <row r="2" spans="2:2">
      <c r="B2" s="2" t="s">
        <v>463</v>
      </c>
    </row>
    <row r="3" spans="2:2">
      <c r="B3" s="1" t="s">
        <v>464</v>
      </c>
    </row>
    <row r="4" spans="2:2">
      <c r="B4" s="1" t="s">
        <v>465</v>
      </c>
    </row>
    <row r="5" spans="2:2">
      <c r="B5" s="1" t="s">
        <v>466</v>
      </c>
    </row>
    <row r="6" spans="2:7">
      <c r="B6" s="1" t="s">
        <v>467</v>
      </c>
      <c r="G6" s="1" t="s">
        <v>468</v>
      </c>
    </row>
    <row r="7" spans="2:2">
      <c r="B7" s="1" t="s">
        <v>469</v>
      </c>
    </row>
    <row r="8" spans="2:2">
      <c r="B8" s="1" t="s">
        <v>470</v>
      </c>
    </row>
    <row r="9" spans="2:2">
      <c r="B9" s="1" t="s">
        <v>471</v>
      </c>
    </row>
    <row r="10" spans="3:3">
      <c r="C10" s="1" t="s">
        <v>472</v>
      </c>
    </row>
    <row r="11" spans="3:3">
      <c r="C11" s="1" t="s">
        <v>473</v>
      </c>
    </row>
    <row r="12" spans="2:2">
      <c r="B12" s="1" t="s">
        <v>377</v>
      </c>
    </row>
    <row r="13" spans="3:3">
      <c r="C13" s="2" t="s">
        <v>474</v>
      </c>
    </row>
    <row r="14" spans="3:3">
      <c r="C14" s="1" t="s">
        <v>475</v>
      </c>
    </row>
    <row r="15" spans="4:4">
      <c r="D15" s="1" t="s">
        <v>432</v>
      </c>
    </row>
    <row r="16" spans="5:5">
      <c r="E16" s="1" t="s">
        <v>476</v>
      </c>
    </row>
    <row r="17" spans="5:5">
      <c r="E17" s="1" t="s">
        <v>477</v>
      </c>
    </row>
    <row r="18" spans="6:6">
      <c r="F18" s="1" t="s">
        <v>478</v>
      </c>
    </row>
    <row r="19" spans="7:7">
      <c r="G19" s="1" t="s">
        <v>479</v>
      </c>
    </row>
    <row r="20" spans="7:7">
      <c r="G20" s="1" t="s">
        <v>480</v>
      </c>
    </row>
    <row r="21" spans="7:7">
      <c r="G21" s="1" t="s">
        <v>481</v>
      </c>
    </row>
    <row r="22" spans="7:7">
      <c r="G22" s="1" t="s">
        <v>482</v>
      </c>
    </row>
    <row r="23" spans="7:7">
      <c r="G23" s="2" t="s">
        <v>483</v>
      </c>
    </row>
    <row r="24" spans="7:7">
      <c r="G24" s="2" t="s">
        <v>242</v>
      </c>
    </row>
    <row r="25" spans="4:4">
      <c r="D25" s="1" t="s">
        <v>484</v>
      </c>
    </row>
    <row r="26" spans="5:5">
      <c r="E26" s="1" t="s">
        <v>485</v>
      </c>
    </row>
    <row r="27" spans="5:5">
      <c r="E27" s="1" t="s">
        <v>486</v>
      </c>
    </row>
    <row r="28" spans="5:5">
      <c r="E28" s="1" t="s">
        <v>487</v>
      </c>
    </row>
    <row r="29" spans="5:5">
      <c r="E29" s="2" t="s">
        <v>488</v>
      </c>
    </row>
    <row r="30" spans="6:6">
      <c r="F30" s="1" t="s">
        <v>489</v>
      </c>
    </row>
    <row r="31" spans="6:6">
      <c r="F31" s="1" t="s">
        <v>490</v>
      </c>
    </row>
    <row r="32" spans="7:7">
      <c r="G32" s="1" t="s">
        <v>491</v>
      </c>
    </row>
    <row r="34" spans="4:4">
      <c r="D34" s="1" t="s">
        <v>492</v>
      </c>
    </row>
    <row r="35" spans="4:4">
      <c r="D35" s="1" t="s">
        <v>493</v>
      </c>
    </row>
    <row r="36" spans="4:4">
      <c r="D36" s="1" t="s">
        <v>494</v>
      </c>
    </row>
    <row r="37" spans="4:4">
      <c r="D37" s="1" t="s">
        <v>495</v>
      </c>
    </row>
    <row r="38" spans="5:5">
      <c r="E38" s="1" t="s">
        <v>496</v>
      </c>
    </row>
    <row r="39" spans="4:4">
      <c r="D39" s="1" t="s">
        <v>497</v>
      </c>
    </row>
    <row r="40" spans="3:3">
      <c r="C40" s="2" t="s">
        <v>498</v>
      </c>
    </row>
    <row r="41" spans="4:4">
      <c r="D41" s="1" t="s">
        <v>499</v>
      </c>
    </row>
    <row r="42" spans="4:4">
      <c r="D42" s="1" t="s">
        <v>500</v>
      </c>
    </row>
    <row r="43" spans="3:3">
      <c r="C43" s="2" t="s">
        <v>501</v>
      </c>
    </row>
    <row r="44" spans="4:4">
      <c r="D44" s="1" t="s">
        <v>502</v>
      </c>
    </row>
    <row r="45" spans="4:4">
      <c r="D45" s="1" t="s">
        <v>503</v>
      </c>
    </row>
    <row r="46" spans="4:4">
      <c r="D46" s="1" t="s">
        <v>504</v>
      </c>
    </row>
    <row r="47" spans="5:5">
      <c r="E47" s="1" t="s">
        <v>505</v>
      </c>
    </row>
    <row r="48" spans="4:4">
      <c r="D48" s="1" t="s">
        <v>506</v>
      </c>
    </row>
    <row r="49" spans="3:3">
      <c r="C49" s="2" t="s">
        <v>507</v>
      </c>
    </row>
    <row r="50" spans="4:4">
      <c r="D50" s="1" t="s">
        <v>508</v>
      </c>
    </row>
    <row r="51" spans="4:4">
      <c r="D51" s="1" t="s">
        <v>509</v>
      </c>
    </row>
    <row r="52" spans="4:4">
      <c r="D52" s="1" t="s">
        <v>510</v>
      </c>
    </row>
    <row r="54" spans="1:1">
      <c r="A54" s="166" t="s">
        <v>511</v>
      </c>
    </row>
    <row r="56" spans="2:2">
      <c r="B56" s="2" t="s">
        <v>512</v>
      </c>
    </row>
    <row r="57" spans="3:3">
      <c r="C57" s="1" t="s">
        <v>513</v>
      </c>
    </row>
    <row r="58" spans="3:3">
      <c r="C58" s="1" t="s">
        <v>514</v>
      </c>
    </row>
    <row r="59" spans="3:3">
      <c r="C59" s="1" t="s">
        <v>515</v>
      </c>
    </row>
    <row r="60" spans="3:3">
      <c r="C60" s="1" t="s">
        <v>516</v>
      </c>
    </row>
    <row r="61" spans="4:4">
      <c r="D61" s="1" t="s">
        <v>517</v>
      </c>
    </row>
    <row r="63" spans="3:3">
      <c r="C63" s="1" t="s">
        <v>518</v>
      </c>
    </row>
    <row r="64" spans="4:4">
      <c r="D64" s="1" t="s">
        <v>519</v>
      </c>
    </row>
    <row r="65" spans="4:4">
      <c r="D65" s="1" t="s">
        <v>520</v>
      </c>
    </row>
    <row r="66" spans="4:4">
      <c r="D66" s="1" t="s">
        <v>521</v>
      </c>
    </row>
    <row r="67" spans="4:4">
      <c r="D67" s="1" t="s">
        <v>522</v>
      </c>
    </row>
    <row r="68" spans="5:5">
      <c r="E68" s="1" t="s">
        <v>523</v>
      </c>
    </row>
    <row r="69" spans="6:6">
      <c r="F69" s="1" t="s">
        <v>524</v>
      </c>
    </row>
    <row r="70" spans="3:3">
      <c r="C70" s="1" t="s">
        <v>525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Notes</vt:lpstr>
      <vt:lpstr>Sheet1</vt:lpstr>
      <vt:lpstr>Lag</vt:lpstr>
      <vt:lpstr>ACF  PACF</vt:lpstr>
      <vt:lpstr>Stationary</vt:lpstr>
      <vt:lpstr>Componnets</vt:lpstr>
      <vt:lpstr>Level I Techniq</vt:lpstr>
      <vt:lpstr>Level II Techniq</vt:lpstr>
      <vt:lpstr>Level II Techniq -Decomposition</vt:lpstr>
      <vt:lpstr>Decomposition 2</vt:lpstr>
      <vt:lpstr>Decomposition 3</vt:lpstr>
      <vt:lpstr>Level III - ARIMA</vt:lpstr>
      <vt:lpstr>Things to Rember</vt:lpstr>
      <vt:lpstr>Steps</vt:lpstr>
      <vt:lpstr>Py File 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Archish</cp:lastModifiedBy>
  <dcterms:created xsi:type="dcterms:W3CDTF">2019-11-29T05:17:00Z</dcterms:created>
  <dcterms:modified xsi:type="dcterms:W3CDTF">2021-12-12T10:02:33Z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E73B1AF4E0E742B286FE0F4BA7E21DB9</vt:lpwstr>
  </property>
  <property fmtid="{D5CDD505-2E9C-101B-9397-08002B2CF9AE}" pid="3" name="KSOProductBuildVer">
    <vt:lpwstr>1033-11.2.0.10382</vt:lpwstr>
  </property>
</Properties>
</file>