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1"/>
  </bookViews>
  <sheets>
    <sheet name="Lag_Lead_Diff" sheetId="1" r:id="rId1"/>
    <sheet name="ACF PACF" sheetId="2" r:id="rId2"/>
    <sheet name="Level 1" sheetId="3" r:id="rId3"/>
    <sheet name="Decomposition - I" sheetId="4" r:id="rId4"/>
    <sheet name="Decomposition - II" sheetId="5" r:id="rId5"/>
    <sheet name="ETS Model" sheetId="6" r:id="rId6"/>
    <sheet name="ARIMA family of algo" sheetId="7" r:id="rId7"/>
    <sheet name="Sheet1" sheetId="8" r:id="rId8"/>
  </sheets>
  <calcPr calcId="144525"/>
</workbook>
</file>

<file path=xl/sharedStrings.xml><?xml version="1.0" encoding="utf-8"?>
<sst xmlns="http://schemas.openxmlformats.org/spreadsheetml/2006/main" count="213" uniqueCount="134">
  <si>
    <t>Lag_0/Lead_0</t>
  </si>
  <si>
    <t>Time_Period</t>
  </si>
  <si>
    <t>Sales</t>
  </si>
  <si>
    <t>Lag_1</t>
  </si>
  <si>
    <t>Lag_2</t>
  </si>
  <si>
    <t>Lag_3</t>
  </si>
  <si>
    <t>Lead_1</t>
  </si>
  <si>
    <t>Lead_2</t>
  </si>
  <si>
    <t>Lead_3</t>
  </si>
  <si>
    <t>Differencing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</si>
  <si>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</si>
  <si>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</si>
  <si>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</si>
  <si>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</si>
  <si>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</si>
  <si>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</si>
  <si>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</si>
  <si>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</si>
  <si>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</si>
  <si>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</si>
  <si>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</si>
  <si>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</si>
  <si>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</si>
  <si>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</si>
  <si>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</si>
  <si>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</si>
  <si>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Auto Correlation Function</t>
  </si>
  <si>
    <t>Yt ~ Yt-1 + Yt-2 + Yt-3 ....</t>
  </si>
  <si>
    <t>100 ~ f(90,80,40,60)</t>
  </si>
  <si>
    <t>ACF</t>
  </si>
  <si>
    <t>Corr(Yt, Yt-1)</t>
  </si>
  <si>
    <t>Corr(Yt, Yt-2)</t>
  </si>
  <si>
    <t>Corr(Yt, Yt-3)</t>
  </si>
  <si>
    <t>Corr(Yt, Lag_0)</t>
  </si>
  <si>
    <t>Corr(Yt, Lag_1)</t>
  </si>
  <si>
    <t>Corr(Yt, Lag_2)</t>
  </si>
  <si>
    <t>Corr(Yt, Lag_3)</t>
  </si>
  <si>
    <t>Partial Auto Correlation Function</t>
  </si>
  <si>
    <t>PACF</t>
  </si>
  <si>
    <t>ParCorr(Yt, Lag_0)</t>
  </si>
  <si>
    <t>ParCorr(Yt, Lag_1)</t>
  </si>
  <si>
    <t>ParCorr(Yt, Lag_2)</t>
  </si>
  <si>
    <t>ParCorr(Yt, Lag_3)</t>
  </si>
  <si>
    <t>RANDOM WALK</t>
  </si>
  <si>
    <t>Yt</t>
  </si>
  <si>
    <t>MA (3)</t>
  </si>
  <si>
    <t>WMA (3)</t>
  </si>
  <si>
    <t>CMA(3)</t>
  </si>
  <si>
    <t>CMA(5)</t>
  </si>
  <si>
    <t>2012-Q1</t>
  </si>
  <si>
    <t>2012-Q2</t>
  </si>
  <si>
    <t>Decomposition</t>
  </si>
  <si>
    <t>Yt ~ St * Tt * It</t>
  </si>
  <si>
    <t>Multiplicative</t>
  </si>
  <si>
    <t>Yt ~ St + Tt + It</t>
  </si>
  <si>
    <t>Additive</t>
  </si>
  <si>
    <t>(St * Tt * It)</t>
  </si>
  <si>
    <t>Average</t>
  </si>
  <si>
    <t>0.6947x + 35.345</t>
  </si>
  <si>
    <t>Deseasonalization/Tt</t>
  </si>
  <si>
    <t>Seasonality</t>
  </si>
  <si>
    <t>(Yt/St = Tt * It)</t>
  </si>
  <si>
    <t>Trend</t>
  </si>
  <si>
    <t>Irregularity</t>
  </si>
  <si>
    <t>Time Index</t>
  </si>
  <si>
    <t>Seasonal Index</t>
  </si>
  <si>
    <t>St</t>
  </si>
  <si>
    <t>Deseasonalization</t>
  </si>
  <si>
    <t>Tt</t>
  </si>
  <si>
    <t>It</t>
  </si>
  <si>
    <t>Recalculating Yt</t>
  </si>
  <si>
    <t>2012-Q3</t>
  </si>
  <si>
    <t>2012-Q4</t>
  </si>
  <si>
    <t>Q1</t>
  </si>
  <si>
    <t>Q2</t>
  </si>
  <si>
    <t>Q3</t>
  </si>
  <si>
    <t>Q4</t>
  </si>
  <si>
    <t>ETS Models</t>
  </si>
  <si>
    <t>a. Single Exponential</t>
  </si>
  <si>
    <t>Yt ~ Yt-1, Et-1</t>
  </si>
  <si>
    <t>(a)</t>
  </si>
  <si>
    <t>b. Double Exponential Model</t>
  </si>
  <si>
    <t>Yt ~ Yt-1, Yt-2, Et-1, Et-2</t>
  </si>
  <si>
    <t>(a and b)</t>
  </si>
  <si>
    <t>c. Triple Exponetial Model</t>
  </si>
  <si>
    <t>Yt ~ Yt-1, Yt-2, Yt-3, Et-1, Et-2, Et-3</t>
  </si>
  <si>
    <t>(a, b and g)</t>
  </si>
  <si>
    <t>Single Exponential</t>
  </si>
  <si>
    <r>
      <rPr>
        <sz val="11"/>
        <color theme="1"/>
        <rFont val="Calibri"/>
        <charset val="134"/>
        <scheme val="minor"/>
      </rPr>
      <t xml:space="preserve">Yt+1 = </t>
    </r>
    <r>
      <rPr>
        <b/>
        <sz val="11"/>
        <color theme="1"/>
        <rFont val="Calibri"/>
        <charset val="134"/>
        <scheme val="minor"/>
      </rPr>
      <t>a</t>
    </r>
    <r>
      <rPr>
        <sz val="11"/>
        <color theme="1"/>
        <rFont val="Calibri"/>
        <charset val="134"/>
        <scheme val="minor"/>
      </rPr>
      <t>*Last_Actual_Value + ((1-</t>
    </r>
    <r>
      <rPr>
        <b/>
        <sz val="11"/>
        <color theme="1"/>
        <rFont val="Calibri"/>
        <charset val="134"/>
        <scheme val="minor"/>
      </rPr>
      <t>a</t>
    </r>
    <r>
      <rPr>
        <sz val="11"/>
        <color theme="1"/>
        <rFont val="Calibri"/>
        <charset val="134"/>
        <scheme val="minor"/>
      </rPr>
      <t>)*Last_Forecasted_Value)</t>
    </r>
  </si>
  <si>
    <t>Double Exponential</t>
  </si>
  <si>
    <t>Yt+1 = a*Last_Actual_Value + ((1-a)*Last_Forecasted_Value) + 
            b*Second_Last_Actual_Value + ((1-b)*Second_Last_Forecasted_Value)</t>
  </si>
  <si>
    <t>Triple Exponential</t>
  </si>
  <si>
    <t>Yt+1 = a*Last_Actual_Value + ((1-a)*Last_Forecasted_Value) + 
            b*Second_Last_Actual_Value + ((1-b)*Second_Last_Forecasted_Value) + 
            g*Third_Last_Actual_Value + ((1-g)*Third_Last_Forecasted_Value)</t>
  </si>
  <si>
    <t>Yt+1 = a*Last_Actual_Value + ((1-a)*Last_Forecasted_Value)</t>
  </si>
  <si>
    <t>(alpha)</t>
  </si>
  <si>
    <t>Time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</si>
  <si>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</si>
  <si>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</si>
  <si>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</si>
  <si>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</si>
  <si>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</si>
  <si>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</si>
  <si>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</si>
  <si>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</si>
  <si>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</si>
  <si>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</si>
  <si>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</si>
  <si>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</si>
  <si>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</si>
  <si>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</si>
  <si>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</si>
  <si>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</si>
  <si>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</si>
  <si>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????</t>
  </si>
  <si>
    <t>ARIMA</t>
  </si>
  <si>
    <t>p</t>
  </si>
  <si>
    <t>d</t>
  </si>
  <si>
    <t>q</t>
  </si>
  <si>
    <t>ARMA</t>
  </si>
  <si>
    <t>AR</t>
  </si>
  <si>
    <t>MA</t>
  </si>
  <si>
    <t>Data should not have any seasonality</t>
  </si>
  <si>
    <t>SARIMA</t>
  </si>
  <si>
    <t>Seasoanlity Auto Regressive Moving Average</t>
  </si>
  <si>
    <t>P,D,Q</t>
  </si>
  <si>
    <t>loop and find best combination of p,d,q, and P,D,Q</t>
  </si>
  <si>
    <t>p,d,q</t>
  </si>
  <si>
    <t>ARIMAX</t>
  </si>
  <si>
    <t>Auto Regressive Moving Average with X Variables (Regression)</t>
  </si>
  <si>
    <t>SARIMAX</t>
  </si>
  <si>
    <t>Seasoanlity Auto Regressive Moving Average with X Variables (Regression)</t>
  </si>
  <si>
    <t>Train and Test Split</t>
  </si>
  <si>
    <t>Do not use the skelarn's train_test_split()</t>
  </si>
  <si>
    <t>Natural_Clamity</t>
  </si>
</sst>
</file>

<file path=xl/styles.xml><?xml version="1.0" encoding="utf-8"?>
<styleSheet xmlns="http://schemas.openxmlformats.org/spreadsheetml/2006/main">
  <numFmts count="8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  <numFmt numFmtId="180" formatCode="0.0_ "/>
    <numFmt numFmtId="181" formatCode="0.00_ "/>
    <numFmt numFmtId="182" formatCode="0.00000_ "/>
    <numFmt numFmtId="183" formatCode="0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7" borderId="20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0" fillId="18" borderId="21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9" borderId="18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" fillId="8" borderId="16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8" borderId="18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10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180" fontId="0" fillId="2" borderId="0" xfId="0" applyNumberFormat="1" applyFill="1"/>
    <xf numFmtId="0" fontId="0" fillId="2" borderId="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80" fontId="5" fillId="2" borderId="3" xfId="0" applyNumberFormat="1" applyFont="1" applyFill="1" applyBorder="1"/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81" fontId="0" fillId="2" borderId="7" xfId="0" applyNumberFormat="1" applyFill="1" applyBorder="1" applyAlignment="1">
      <alignment horizontal="center"/>
    </xf>
    <xf numFmtId="181" fontId="0" fillId="2" borderId="8" xfId="0" applyNumberFormat="1" applyFill="1" applyBorder="1" applyAlignment="1">
      <alignment horizontal="center" vertical="center"/>
    </xf>
    <xf numFmtId="181" fontId="0" fillId="2" borderId="4" xfId="0" applyNumberFormat="1" applyFill="1" applyBorder="1" applyAlignment="1">
      <alignment horizontal="center"/>
    </xf>
    <xf numFmtId="181" fontId="0" fillId="2" borderId="4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181" fontId="0" fillId="2" borderId="10" xfId="0" applyNumberFormat="1" applyFill="1" applyBorder="1" applyAlignment="1">
      <alignment horizontal="center"/>
    </xf>
    <xf numFmtId="181" fontId="0" fillId="2" borderId="11" xfId="0" applyNumberFormat="1" applyFill="1" applyBorder="1" applyAlignment="1">
      <alignment horizontal="center" vertical="center"/>
    </xf>
    <xf numFmtId="181" fontId="0" fillId="2" borderId="9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5" xfId="0" applyFill="1" applyBorder="1"/>
    <xf numFmtId="181" fontId="0" fillId="5" borderId="6" xfId="0" applyNumberFormat="1" applyFill="1" applyBorder="1" applyAlignment="1">
      <alignment horizontal="center" vertical="center"/>
    </xf>
    <xf numFmtId="182" fontId="0" fillId="5" borderId="13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7" xfId="0" applyFill="1" applyBorder="1"/>
    <xf numFmtId="181" fontId="0" fillId="5" borderId="8" xfId="0" applyNumberFormat="1" applyFill="1" applyBorder="1" applyAlignment="1">
      <alignment horizontal="center" vertical="center"/>
    </xf>
    <xf numFmtId="182" fontId="0" fillId="5" borderId="4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5" xfId="0" applyFill="1" applyBorder="1"/>
    <xf numFmtId="0" fontId="0" fillId="5" borderId="10" xfId="0" applyFill="1" applyBorder="1"/>
    <xf numFmtId="181" fontId="0" fillId="5" borderId="11" xfId="0" applyNumberFormat="1" applyFill="1" applyBorder="1" applyAlignment="1">
      <alignment horizontal="center" vertical="center"/>
    </xf>
    <xf numFmtId="182" fontId="0" fillId="5" borderId="9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181" fontId="0" fillId="2" borderId="6" xfId="0" applyNumberFormat="1" applyFill="1" applyBorder="1" applyAlignment="1">
      <alignment horizontal="center"/>
    </xf>
    <xf numFmtId="181" fontId="0" fillId="2" borderId="8" xfId="0" applyNumberFormat="1" applyFill="1" applyBorder="1" applyAlignment="1">
      <alignment horizontal="center"/>
    </xf>
    <xf numFmtId="181" fontId="0" fillId="2" borderId="11" xfId="0" applyNumberFormat="1" applyFill="1" applyBorder="1" applyAlignment="1">
      <alignment horizontal="center"/>
    </xf>
    <xf numFmtId="183" fontId="0" fillId="2" borderId="13" xfId="0" applyNumberFormat="1" applyFill="1" applyBorder="1" applyAlignment="1">
      <alignment horizontal="center"/>
    </xf>
    <xf numFmtId="183" fontId="0" fillId="2" borderId="4" xfId="0" applyNumberFormat="1" applyFill="1" applyBorder="1" applyAlignment="1">
      <alignment horizontal="center"/>
    </xf>
    <xf numFmtId="183" fontId="0" fillId="2" borderId="9" xfId="0" applyNumberFormat="1" applyFill="1" applyBorder="1" applyAlignment="1">
      <alignment horizontal="center"/>
    </xf>
    <xf numFmtId="181" fontId="0" fillId="5" borderId="13" xfId="0" applyNumberFormat="1" applyFill="1" applyBorder="1" applyAlignment="1">
      <alignment horizontal="center"/>
    </xf>
    <xf numFmtId="181" fontId="0" fillId="5" borderId="4" xfId="0" applyNumberFormat="1" applyFill="1" applyBorder="1" applyAlignment="1">
      <alignment horizontal="center"/>
    </xf>
    <xf numFmtId="181" fontId="0" fillId="5" borderId="9" xfId="0" applyNumberFormat="1" applyFill="1" applyBorder="1" applyAlignment="1">
      <alignment horizont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83" fontId="0" fillId="2" borderId="4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183" fontId="0" fillId="2" borderId="6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183" fontId="0" fillId="2" borderId="11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0" fillId="2" borderId="0" xfId="0" applyFill="1" applyBorder="1" applyAlignment="1">
      <alignment horizontal="center" vertical="center"/>
    </xf>
    <xf numFmtId="0" fontId="0" fillId="6" borderId="7" xfId="0" applyFill="1" applyBorder="1"/>
    <xf numFmtId="0" fontId="0" fillId="6" borderId="0" xfId="0" applyFill="1" applyBorder="1"/>
    <xf numFmtId="0" fontId="0" fillId="2" borderId="15" xfId="0" applyFill="1" applyBorder="1" applyAlignment="1">
      <alignment horizontal="center" vertical="center"/>
    </xf>
    <xf numFmtId="0" fontId="0" fillId="6" borderId="10" xfId="0" applyFill="1" applyBorder="1"/>
    <xf numFmtId="0" fontId="0" fillId="6" borderId="15" xfId="0" applyFill="1" applyBorder="1"/>
    <xf numFmtId="0" fontId="1" fillId="2" borderId="3" xfId="0" applyFont="1" applyFill="1" applyBorder="1"/>
    <xf numFmtId="0" fontId="0" fillId="6" borderId="4" xfId="0" applyFill="1" applyBorder="1" applyAlignment="1">
      <alignment horizontal="center" vertical="center"/>
    </xf>
    <xf numFmtId="0" fontId="0" fillId="6" borderId="8" xfId="0" applyFill="1" applyBorder="1"/>
    <xf numFmtId="0" fontId="0" fillId="6" borderId="11" xfId="0" applyFill="1" applyBorder="1"/>
    <xf numFmtId="0" fontId="0" fillId="2" borderId="0" xfId="0" applyFill="1" quotePrefix="1"/>
    <xf numFmtId="0" fontId="0" fillId="2" borderId="0" xfId="0" applyFill="1" applyAlignment="1" quotePrefix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'Level 1'!$C$2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'Level 1'!$C$3:$C$18</c:f>
              <c:numCache>
                <c:formatCode>General</c:formatCode>
                <c:ptCount val="16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65</c:v>
                </c:pt>
                <c:pt idx="4">
                  <c:v>24</c:v>
                </c:pt>
                <c:pt idx="5">
                  <c:v>29</c:v>
                </c:pt>
                <c:pt idx="6">
                  <c:v>35</c:v>
                </c:pt>
                <c:pt idx="7">
                  <c:v>20</c:v>
                </c:pt>
                <c:pt idx="8">
                  <c:v>23</c:v>
                </c:pt>
                <c:pt idx="9">
                  <c:v>27</c:v>
                </c:pt>
                <c:pt idx="10">
                  <c:v>36</c:v>
                </c:pt>
                <c:pt idx="11">
                  <c:v>85</c:v>
                </c:pt>
                <c:pt idx="12">
                  <c:v>25</c:v>
                </c:pt>
                <c:pt idx="13">
                  <c:v>27</c:v>
                </c:pt>
                <c:pt idx="14">
                  <c:v>37</c:v>
                </c:pt>
                <c:pt idx="15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7928919"/>
        <c:axId val="525313928"/>
      </c:lineChart>
      <c:catAx>
        <c:axId val="367928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313928"/>
        <c:crosses val="autoZero"/>
        <c:auto val="1"/>
        <c:lblAlgn val="ctr"/>
        <c:lblOffset val="100"/>
        <c:noMultiLvlLbl val="0"/>
      </c:catAx>
      <c:valAx>
        <c:axId val="52531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7928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'Level 1'!$F$4:$F$18</c:f>
              <c:numCache>
                <c:formatCode>General</c:formatCode>
                <c:ptCount val="15"/>
                <c:pt idx="0">
                  <c:v>24</c:v>
                </c:pt>
                <c:pt idx="1">
                  <c:v>39</c:v>
                </c:pt>
                <c:pt idx="2">
                  <c:v>39</c:v>
                </c:pt>
                <c:pt idx="3">
                  <c:v>39.3333333333333</c:v>
                </c:pt>
                <c:pt idx="4">
                  <c:v>29.3333333333333</c:v>
                </c:pt>
                <c:pt idx="5">
                  <c:v>28</c:v>
                </c:pt>
                <c:pt idx="6">
                  <c:v>26</c:v>
                </c:pt>
                <c:pt idx="7">
                  <c:v>23.3333333333333</c:v>
                </c:pt>
                <c:pt idx="8">
                  <c:v>28.6666666666667</c:v>
                </c:pt>
                <c:pt idx="9">
                  <c:v>49.3333333333333</c:v>
                </c:pt>
                <c:pt idx="10">
                  <c:v>48.6666666666667</c:v>
                </c:pt>
                <c:pt idx="11">
                  <c:v>45.6666666666667</c:v>
                </c:pt>
                <c:pt idx="12">
                  <c:v>29.6666666666667</c:v>
                </c:pt>
                <c:pt idx="13">
                  <c:v>53</c:v>
                </c:pt>
                <c:pt idx="14">
                  <c:v>56.5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7023377"/>
        <c:axId val="35483239"/>
      </c:lineChart>
      <c:catAx>
        <c:axId val="2670233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83239"/>
        <c:crosses val="autoZero"/>
        <c:auto val="1"/>
        <c:lblAlgn val="ctr"/>
        <c:lblOffset val="100"/>
        <c:noMultiLvlLbl val="0"/>
      </c:catAx>
      <c:valAx>
        <c:axId val="35483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0233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'Level 1'!$G$5:$G$18</c:f>
              <c:numCache>
                <c:formatCode>General</c:formatCode>
                <c:ptCount val="14"/>
                <c:pt idx="0">
                  <c:v>32.2</c:v>
                </c:pt>
                <c:pt idx="1">
                  <c:v>34</c:v>
                </c:pt>
                <c:pt idx="2">
                  <c:v>36.2</c:v>
                </c:pt>
                <c:pt idx="3">
                  <c:v>34.6</c:v>
                </c:pt>
                <c:pt idx="4">
                  <c:v>26.2</c:v>
                </c:pt>
                <c:pt idx="5">
                  <c:v>26.8</c:v>
                </c:pt>
                <c:pt idx="6">
                  <c:v>28.2</c:v>
                </c:pt>
                <c:pt idx="7">
                  <c:v>38.2</c:v>
                </c:pt>
                <c:pt idx="8">
                  <c:v>39.2</c:v>
                </c:pt>
                <c:pt idx="9">
                  <c:v>40</c:v>
                </c:pt>
                <c:pt idx="10">
                  <c:v>42</c:v>
                </c:pt>
                <c:pt idx="11">
                  <c:v>53.8</c:v>
                </c:pt>
                <c:pt idx="12">
                  <c:v>44.3</c:v>
                </c:pt>
                <c:pt idx="13">
                  <c:v>46.8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3203568"/>
        <c:axId val="50390420"/>
      </c:lineChart>
      <c:catAx>
        <c:axId val="57320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90420"/>
        <c:crosses val="autoZero"/>
        <c:auto val="1"/>
        <c:lblAlgn val="ctr"/>
        <c:lblOffset val="100"/>
        <c:noMultiLvlLbl val="0"/>
      </c:catAx>
      <c:valAx>
        <c:axId val="503904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20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471805</xdr:colOff>
      <xdr:row>0</xdr:row>
      <xdr:rowOff>175260</xdr:rowOff>
    </xdr:from>
    <xdr:to>
      <xdr:col>16</xdr:col>
      <xdr:colOff>561340</xdr:colOff>
      <xdr:row>7</xdr:row>
      <xdr:rowOff>182880</xdr:rowOff>
    </xdr:to>
    <xdr:graphicFrame>
      <xdr:nvGraphicFramePr>
        <xdr:cNvPr id="3" name="Chart 2"/>
        <xdr:cNvGraphicFramePr/>
      </xdr:nvGraphicFramePr>
      <xdr:xfrm>
        <a:off x="7653655" y="175260"/>
        <a:ext cx="3747135" cy="1360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465455</xdr:colOff>
      <xdr:row>8</xdr:row>
      <xdr:rowOff>13970</xdr:rowOff>
    </xdr:from>
    <xdr:to>
      <xdr:col>16</xdr:col>
      <xdr:colOff>565785</xdr:colOff>
      <xdr:row>15</xdr:row>
      <xdr:rowOff>50800</xdr:rowOff>
    </xdr:to>
    <xdr:graphicFrame>
      <xdr:nvGraphicFramePr>
        <xdr:cNvPr id="4" name="Chart 3"/>
        <xdr:cNvGraphicFramePr/>
      </xdr:nvGraphicFramePr>
      <xdr:xfrm>
        <a:off x="7647305" y="1557020"/>
        <a:ext cx="3757930" cy="1370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483235</xdr:colOff>
      <xdr:row>15</xdr:row>
      <xdr:rowOff>64770</xdr:rowOff>
    </xdr:from>
    <xdr:to>
      <xdr:col>17</xdr:col>
      <xdr:colOff>35560</xdr:colOff>
      <xdr:row>22</xdr:row>
      <xdr:rowOff>11430</xdr:rowOff>
    </xdr:to>
    <xdr:graphicFrame>
      <xdr:nvGraphicFramePr>
        <xdr:cNvPr id="5" name="Chart 4"/>
        <xdr:cNvGraphicFramePr/>
      </xdr:nvGraphicFramePr>
      <xdr:xfrm>
        <a:off x="7665085" y="2941320"/>
        <a:ext cx="3819525" cy="1299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9"/>
  <sheetViews>
    <sheetView zoomScale="160" zoomScaleNormal="160" topLeftCell="A5" workbookViewId="0">
      <selection activeCell="B3" sqref="B3:C19"/>
    </sheetView>
  </sheetViews>
  <sheetFormatPr defaultColWidth="9" defaultRowHeight="15"/>
  <cols>
    <col min="1" max="1" width="9" style="14"/>
    <col min="2" max="2" width="13.1428571428571" style="14" customWidth="1"/>
    <col min="3" max="3" width="13.8571428571429" style="14" customWidth="1"/>
    <col min="4" max="9" width="9" style="14"/>
    <col min="10" max="10" width="12.8571428571429" style="14" customWidth="1"/>
    <col min="11" max="16384" width="9" style="14"/>
  </cols>
  <sheetData>
    <row r="1" ht="15.75"/>
    <row r="2" ht="15.75" spans="3:3">
      <c r="C2" s="32" t="s">
        <v>0</v>
      </c>
    </row>
    <row r="3" ht="15.75" spans="2:10">
      <c r="B3" s="71" t="s">
        <v>1</v>
      </c>
      <c r="C3" s="90" t="s">
        <v>2</v>
      </c>
      <c r="D3" s="71" t="s">
        <v>3</v>
      </c>
      <c r="E3" s="91" t="s">
        <v>4</v>
      </c>
      <c r="F3" s="91" t="s">
        <v>5</v>
      </c>
      <c r="G3" s="71" t="s">
        <v>6</v>
      </c>
      <c r="H3" s="92" t="s">
        <v>7</v>
      </c>
      <c r="I3" s="99" t="s">
        <v>8</v>
      </c>
      <c r="J3" s="32" t="s">
        <v>9</v>
      </c>
    </row>
    <row r="4" spans="2:10">
      <c r="B4" s="75" t="s">
        <v>10</v>
      </c>
      <c r="C4" s="93">
        <v>20</v>
      </c>
      <c r="D4" s="94"/>
      <c r="E4" s="95"/>
      <c r="F4" s="95"/>
      <c r="G4" s="75">
        <v>24</v>
      </c>
      <c r="H4" s="93">
        <v>28</v>
      </c>
      <c r="I4" s="76">
        <v>65</v>
      </c>
      <c r="J4" s="100"/>
    </row>
    <row r="5" spans="2:10">
      <c r="B5" s="75" t="s">
        <v>11</v>
      </c>
      <c r="C5" s="93">
        <v>24</v>
      </c>
      <c r="D5" s="75">
        <v>20</v>
      </c>
      <c r="E5" s="95"/>
      <c r="F5" s="95"/>
      <c r="G5" s="75">
        <v>28</v>
      </c>
      <c r="H5" s="93">
        <v>65</v>
      </c>
      <c r="I5" s="76">
        <v>24</v>
      </c>
      <c r="J5" s="78">
        <f>C5-D5</f>
        <v>4</v>
      </c>
    </row>
    <row r="6" spans="2:10">
      <c r="B6" s="75" t="s">
        <v>12</v>
      </c>
      <c r="C6" s="93">
        <v>28</v>
      </c>
      <c r="D6" s="75">
        <v>24</v>
      </c>
      <c r="E6" s="93">
        <v>20</v>
      </c>
      <c r="F6" s="95"/>
      <c r="G6" s="75">
        <v>65</v>
      </c>
      <c r="H6" s="93">
        <v>24</v>
      </c>
      <c r="I6" s="76">
        <v>29</v>
      </c>
      <c r="J6" s="78">
        <f>C6-D6</f>
        <v>4</v>
      </c>
    </row>
    <row r="7" spans="2:10">
      <c r="B7" s="75" t="s">
        <v>13</v>
      </c>
      <c r="C7" s="93">
        <v>65</v>
      </c>
      <c r="D7" s="75">
        <v>28</v>
      </c>
      <c r="E7" s="93">
        <v>24</v>
      </c>
      <c r="F7" s="93">
        <v>20</v>
      </c>
      <c r="G7" s="75">
        <v>24</v>
      </c>
      <c r="H7" s="93">
        <v>29</v>
      </c>
      <c r="I7" s="76">
        <v>35</v>
      </c>
      <c r="J7" s="78">
        <f>C7-D7</f>
        <v>37</v>
      </c>
    </row>
    <row r="8" spans="2:10">
      <c r="B8" s="75" t="s">
        <v>14</v>
      </c>
      <c r="C8" s="93">
        <v>24</v>
      </c>
      <c r="D8" s="75">
        <v>65</v>
      </c>
      <c r="E8" s="93">
        <v>28</v>
      </c>
      <c r="F8" s="93">
        <v>24</v>
      </c>
      <c r="G8" s="75">
        <v>29</v>
      </c>
      <c r="H8" s="93">
        <v>35</v>
      </c>
      <c r="I8" s="76">
        <v>20</v>
      </c>
      <c r="J8" s="78">
        <f t="shared" ref="J8:J19" si="0">C8-D8</f>
        <v>-41</v>
      </c>
    </row>
    <row r="9" spans="2:10">
      <c r="B9" s="75" t="s">
        <v>15</v>
      </c>
      <c r="C9" s="93">
        <v>29</v>
      </c>
      <c r="D9" s="75">
        <v>24</v>
      </c>
      <c r="E9" s="93">
        <v>65</v>
      </c>
      <c r="F9" s="93">
        <v>28</v>
      </c>
      <c r="G9" s="75">
        <v>35</v>
      </c>
      <c r="H9" s="93">
        <v>20</v>
      </c>
      <c r="I9" s="76">
        <v>23</v>
      </c>
      <c r="J9" s="78">
        <f t="shared" si="0"/>
        <v>5</v>
      </c>
    </row>
    <row r="10" spans="2:10">
      <c r="B10" s="75" t="s">
        <v>16</v>
      </c>
      <c r="C10" s="93">
        <v>35</v>
      </c>
      <c r="D10" s="75">
        <v>29</v>
      </c>
      <c r="E10" s="93">
        <v>24</v>
      </c>
      <c r="F10" s="93">
        <v>65</v>
      </c>
      <c r="G10" s="75">
        <v>20</v>
      </c>
      <c r="H10" s="93">
        <v>23</v>
      </c>
      <c r="I10" s="76">
        <v>27</v>
      </c>
      <c r="J10" s="78">
        <f t="shared" si="0"/>
        <v>6</v>
      </c>
    </row>
    <row r="11" spans="2:10">
      <c r="B11" s="75" t="s">
        <v>17</v>
      </c>
      <c r="C11" s="93">
        <v>20</v>
      </c>
      <c r="D11" s="75">
        <v>35</v>
      </c>
      <c r="E11" s="93">
        <v>29</v>
      </c>
      <c r="F11" s="93">
        <v>24</v>
      </c>
      <c r="G11" s="75">
        <v>23</v>
      </c>
      <c r="H11" s="93">
        <v>27</v>
      </c>
      <c r="I11" s="76">
        <v>36</v>
      </c>
      <c r="J11" s="78">
        <f t="shared" si="0"/>
        <v>-15</v>
      </c>
    </row>
    <row r="12" spans="2:10">
      <c r="B12" s="75" t="s">
        <v>18</v>
      </c>
      <c r="C12" s="93">
        <v>23</v>
      </c>
      <c r="D12" s="75">
        <v>20</v>
      </c>
      <c r="E12" s="93">
        <v>35</v>
      </c>
      <c r="F12" s="93">
        <v>29</v>
      </c>
      <c r="G12" s="75">
        <v>27</v>
      </c>
      <c r="H12" s="93">
        <v>36</v>
      </c>
      <c r="I12" s="76">
        <v>85</v>
      </c>
      <c r="J12" s="78">
        <f t="shared" si="0"/>
        <v>3</v>
      </c>
    </row>
    <row r="13" spans="2:10">
      <c r="B13" s="75" t="s">
        <v>19</v>
      </c>
      <c r="C13" s="93">
        <v>27</v>
      </c>
      <c r="D13" s="75">
        <v>23</v>
      </c>
      <c r="E13" s="93">
        <v>20</v>
      </c>
      <c r="F13" s="93">
        <v>35</v>
      </c>
      <c r="G13" s="75">
        <v>36</v>
      </c>
      <c r="H13" s="93">
        <v>85</v>
      </c>
      <c r="I13" s="76">
        <v>25</v>
      </c>
      <c r="J13" s="78">
        <f t="shared" si="0"/>
        <v>4</v>
      </c>
    </row>
    <row r="14" spans="2:10">
      <c r="B14" s="75" t="s">
        <v>20</v>
      </c>
      <c r="C14" s="93">
        <v>36</v>
      </c>
      <c r="D14" s="75">
        <v>27</v>
      </c>
      <c r="E14" s="93">
        <v>23</v>
      </c>
      <c r="F14" s="93">
        <v>20</v>
      </c>
      <c r="G14" s="75">
        <v>85</v>
      </c>
      <c r="H14" s="93">
        <v>25</v>
      </c>
      <c r="I14" s="76">
        <v>27</v>
      </c>
      <c r="J14" s="78">
        <f t="shared" si="0"/>
        <v>9</v>
      </c>
    </row>
    <row r="15" spans="2:10">
      <c r="B15" s="75" t="s">
        <v>21</v>
      </c>
      <c r="C15" s="93">
        <v>85</v>
      </c>
      <c r="D15" s="75">
        <v>36</v>
      </c>
      <c r="E15" s="93">
        <v>27</v>
      </c>
      <c r="F15" s="93">
        <v>23</v>
      </c>
      <c r="G15" s="75">
        <v>25</v>
      </c>
      <c r="H15" s="93">
        <v>27</v>
      </c>
      <c r="I15" s="76">
        <v>37</v>
      </c>
      <c r="J15" s="78">
        <f t="shared" si="0"/>
        <v>49</v>
      </c>
    </row>
    <row r="16" spans="2:10">
      <c r="B16" s="75" t="s">
        <v>22</v>
      </c>
      <c r="C16" s="93">
        <v>25</v>
      </c>
      <c r="D16" s="75">
        <v>85</v>
      </c>
      <c r="E16" s="93">
        <v>36</v>
      </c>
      <c r="F16" s="93">
        <v>27</v>
      </c>
      <c r="G16" s="75">
        <v>27</v>
      </c>
      <c r="H16" s="93">
        <v>37</v>
      </c>
      <c r="I16" s="76">
        <v>95</v>
      </c>
      <c r="J16" s="78">
        <f t="shared" si="0"/>
        <v>-60</v>
      </c>
    </row>
    <row r="17" spans="2:10">
      <c r="B17" s="75" t="s">
        <v>23</v>
      </c>
      <c r="C17" s="93">
        <v>27</v>
      </c>
      <c r="D17" s="75">
        <v>25</v>
      </c>
      <c r="E17" s="93">
        <v>85</v>
      </c>
      <c r="F17" s="93">
        <v>36</v>
      </c>
      <c r="G17" s="75">
        <v>37</v>
      </c>
      <c r="H17" s="93">
        <v>95</v>
      </c>
      <c r="I17" s="101"/>
      <c r="J17" s="78">
        <f t="shared" si="0"/>
        <v>2</v>
      </c>
    </row>
    <row r="18" spans="2:10">
      <c r="B18" s="75" t="s">
        <v>24</v>
      </c>
      <c r="C18" s="93">
        <v>37</v>
      </c>
      <c r="D18" s="75">
        <v>27</v>
      </c>
      <c r="E18" s="93">
        <v>25</v>
      </c>
      <c r="F18" s="93">
        <v>85</v>
      </c>
      <c r="G18" s="75">
        <v>95</v>
      </c>
      <c r="H18" s="95"/>
      <c r="I18" s="101"/>
      <c r="J18" s="78">
        <f t="shared" si="0"/>
        <v>10</v>
      </c>
    </row>
    <row r="19" ht="15.75" spans="2:10">
      <c r="B19" s="83" t="s">
        <v>25</v>
      </c>
      <c r="C19" s="96">
        <v>95</v>
      </c>
      <c r="D19" s="83">
        <v>37</v>
      </c>
      <c r="E19" s="96">
        <v>27</v>
      </c>
      <c r="F19" s="96">
        <v>25</v>
      </c>
      <c r="G19" s="97"/>
      <c r="H19" s="98"/>
      <c r="I19" s="102"/>
      <c r="J19" s="85">
        <f t="shared" si="0"/>
        <v>58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3"/>
  <sheetViews>
    <sheetView tabSelected="1" zoomScale="205" zoomScaleNormal="205" workbookViewId="0">
      <selection activeCell="A1" sqref="A1"/>
    </sheetView>
  </sheetViews>
  <sheetFormatPr defaultColWidth="9.14285714285714" defaultRowHeight="15" outlineLevelCol="5"/>
  <cols>
    <col min="1" max="1" width="9.14285714285714" style="14"/>
    <col min="2" max="2" width="23.2857142857143" style="14" customWidth="1"/>
    <col min="3" max="4" width="9.14285714285714" style="14"/>
    <col min="5" max="5" width="18" style="14" customWidth="1"/>
    <col min="6" max="16384" width="9.14285714285714" style="14"/>
  </cols>
  <sheetData>
    <row r="2" spans="2:2">
      <c r="B2" s="14" t="s">
        <v>26</v>
      </c>
    </row>
    <row r="3" spans="2:2">
      <c r="B3" s="14" t="s">
        <v>27</v>
      </c>
    </row>
    <row r="4" spans="2:2">
      <c r="B4" s="103" t="s">
        <v>28</v>
      </c>
    </row>
    <row r="6" spans="2:2">
      <c r="B6" s="14" t="s">
        <v>29</v>
      </c>
    </row>
    <row r="7" spans="2:2">
      <c r="B7" s="14" t="s">
        <v>30</v>
      </c>
    </row>
    <row r="8" spans="2:2">
      <c r="B8" s="14" t="s">
        <v>31</v>
      </c>
    </row>
    <row r="9" spans="2:2">
      <c r="B9" s="14" t="s">
        <v>32</v>
      </c>
    </row>
    <row r="10" ht="15.75"/>
    <row r="11" ht="15.75" spans="2:3">
      <c r="B11" s="24" t="s">
        <v>29</v>
      </c>
      <c r="C11" s="74"/>
    </row>
    <row r="12" spans="2:3">
      <c r="B12" s="87" t="s">
        <v>33</v>
      </c>
      <c r="C12" s="60">
        <v>1</v>
      </c>
    </row>
    <row r="13" spans="2:3">
      <c r="B13" s="88" t="s">
        <v>34</v>
      </c>
      <c r="C13" s="4">
        <v>0.9</v>
      </c>
    </row>
    <row r="14" spans="2:3">
      <c r="B14" s="88" t="s">
        <v>35</v>
      </c>
      <c r="C14" s="4">
        <v>0.8</v>
      </c>
    </row>
    <row r="15" ht="15.75" spans="2:3">
      <c r="B15" s="89" t="s">
        <v>36</v>
      </c>
      <c r="C15" s="11">
        <v>0.7</v>
      </c>
    </row>
    <row r="19" ht="15.75" spans="2:2">
      <c r="B19" s="14" t="s">
        <v>37</v>
      </c>
    </row>
    <row r="20" ht="15.75" spans="2:3">
      <c r="B20" s="24" t="s">
        <v>38</v>
      </c>
      <c r="C20" s="74"/>
    </row>
    <row r="21" spans="2:3">
      <c r="B21" s="87" t="s">
        <v>39</v>
      </c>
      <c r="C21" s="60">
        <v>1</v>
      </c>
    </row>
    <row r="22" spans="2:3">
      <c r="B22" s="88" t="s">
        <v>40</v>
      </c>
      <c r="C22" s="4">
        <v>0.9</v>
      </c>
    </row>
    <row r="23" spans="2:3">
      <c r="B23" s="88" t="s">
        <v>41</v>
      </c>
      <c r="C23" s="4">
        <v>0.75</v>
      </c>
    </row>
    <row r="24" ht="15.75" spans="2:3">
      <c r="B24" s="89" t="s">
        <v>42</v>
      </c>
      <c r="C24" s="11">
        <v>0.68</v>
      </c>
    </row>
    <row r="27" ht="15.75"/>
    <row r="28" ht="15.75" spans="2:6">
      <c r="B28" s="24" t="s">
        <v>43</v>
      </c>
      <c r="C28" s="25"/>
      <c r="D28" s="25"/>
      <c r="E28" s="25"/>
      <c r="F28" s="74"/>
    </row>
    <row r="29" ht="15.75" spans="2:6">
      <c r="B29" s="38" t="s">
        <v>29</v>
      </c>
      <c r="C29" s="13"/>
      <c r="E29" s="38" t="s">
        <v>38</v>
      </c>
      <c r="F29" s="13"/>
    </row>
    <row r="30" spans="2:6">
      <c r="B30" s="87" t="s">
        <v>33</v>
      </c>
      <c r="C30" s="60">
        <v>1</v>
      </c>
      <c r="E30" s="87" t="s">
        <v>39</v>
      </c>
      <c r="F30" s="60">
        <v>1</v>
      </c>
    </row>
    <row r="31" spans="2:6">
      <c r="B31" s="88" t="s">
        <v>34</v>
      </c>
      <c r="C31" s="4">
        <v>0.4</v>
      </c>
      <c r="E31" s="88" t="s">
        <v>40</v>
      </c>
      <c r="F31" s="4">
        <v>0.4</v>
      </c>
    </row>
    <row r="32" spans="2:6">
      <c r="B32" s="88" t="s">
        <v>35</v>
      </c>
      <c r="C32" s="4">
        <v>0.2</v>
      </c>
      <c r="E32" s="88" t="s">
        <v>41</v>
      </c>
      <c r="F32" s="4">
        <v>0.11</v>
      </c>
    </row>
    <row r="33" ht="15.75" spans="2:6">
      <c r="B33" s="89" t="s">
        <v>36</v>
      </c>
      <c r="C33" s="11">
        <v>-0.5</v>
      </c>
      <c r="E33" s="89" t="s">
        <v>42</v>
      </c>
      <c r="F33" s="11">
        <v>-0.34</v>
      </c>
    </row>
  </sheetData>
  <mergeCells count="5">
    <mergeCell ref="B11:C11"/>
    <mergeCell ref="B20:C20"/>
    <mergeCell ref="B28:F28"/>
    <mergeCell ref="B29:C29"/>
    <mergeCell ref="E29:F2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0"/>
  <sheetViews>
    <sheetView zoomScale="115" zoomScaleNormal="115" workbookViewId="0">
      <selection activeCell="J12" sqref="J12"/>
    </sheetView>
  </sheetViews>
  <sheetFormatPr defaultColWidth="9.14285714285714" defaultRowHeight="15" outlineLevelCol="6"/>
  <cols>
    <col min="1" max="1" width="9.14285714285714" style="14"/>
    <col min="2" max="2" width="13.1428571428571" style="14" customWidth="1"/>
    <col min="3" max="3" width="9.14285714285714" style="14"/>
    <col min="4" max="4" width="14" style="14"/>
    <col min="5" max="6" width="12.8571428571429" style="14"/>
    <col min="7" max="16384" width="9.14285714285714" style="14"/>
  </cols>
  <sheetData>
    <row r="1" ht="15.75" spans="3:7">
      <c r="C1" s="29" t="s">
        <v>44</v>
      </c>
      <c r="F1" s="21"/>
      <c r="G1" s="21"/>
    </row>
    <row r="2" ht="15.75" spans="2:7">
      <c r="B2" s="71" t="s">
        <v>1</v>
      </c>
      <c r="C2" s="72" t="s">
        <v>2</v>
      </c>
      <c r="D2" s="73" t="s">
        <v>45</v>
      </c>
      <c r="E2" s="73" t="s">
        <v>46</v>
      </c>
      <c r="F2" s="24" t="s">
        <v>47</v>
      </c>
      <c r="G2" s="74" t="s">
        <v>48</v>
      </c>
    </row>
    <row r="3" spans="2:7">
      <c r="B3" s="75" t="s">
        <v>10</v>
      </c>
      <c r="C3" s="76">
        <v>20</v>
      </c>
      <c r="D3" s="77"/>
      <c r="E3" s="78"/>
      <c r="F3" s="7"/>
      <c r="G3" s="8"/>
    </row>
    <row r="4" spans="2:7">
      <c r="B4" s="75" t="s">
        <v>11</v>
      </c>
      <c r="C4" s="76">
        <v>24</v>
      </c>
      <c r="D4" s="78"/>
      <c r="E4" s="78"/>
      <c r="F4" s="7">
        <f>AVERAGE(C3,C4,C5)</f>
        <v>24</v>
      </c>
      <c r="G4" s="8"/>
    </row>
    <row r="5" spans="2:7">
      <c r="B5" s="75" t="s">
        <v>12</v>
      </c>
      <c r="C5" s="76">
        <v>28</v>
      </c>
      <c r="D5" s="78">
        <f>AVERAGE(C3:C5)</f>
        <v>24</v>
      </c>
      <c r="E5" s="78"/>
      <c r="F5" s="7">
        <f t="shared" ref="F5:F18" si="0">AVERAGE(C4,C5,C6)</f>
        <v>39</v>
      </c>
      <c r="G5" s="8">
        <f>AVERAGE(C3,C4,C5,C6,C7)</f>
        <v>32.2</v>
      </c>
    </row>
    <row r="6" spans="2:7">
      <c r="B6" s="75" t="s">
        <v>13</v>
      </c>
      <c r="C6" s="76">
        <v>65</v>
      </c>
      <c r="D6" s="78">
        <f t="shared" ref="D6:D20" si="1">AVERAGE(C4:C6)</f>
        <v>39</v>
      </c>
      <c r="E6" s="79">
        <f>AVERAGE((0.2*C3),(0.3*C4),(0.5*C5))</f>
        <v>8.4</v>
      </c>
      <c r="F6" s="7">
        <f t="shared" si="0"/>
        <v>39</v>
      </c>
      <c r="G6" s="8">
        <f t="shared" ref="G6:G18" si="2">AVERAGE(C4,C5,C6,C7,C8)</f>
        <v>34</v>
      </c>
    </row>
    <row r="7" spans="2:7">
      <c r="B7" s="75" t="s">
        <v>14</v>
      </c>
      <c r="C7" s="76">
        <v>24</v>
      </c>
      <c r="D7" s="78">
        <f t="shared" si="1"/>
        <v>39</v>
      </c>
      <c r="E7" s="79">
        <f t="shared" ref="E7:E20" si="3">AVERAGE((0.2*C4),(0.3*C5),(0.5*C6))</f>
        <v>15.2333333333333</v>
      </c>
      <c r="F7" s="7">
        <f t="shared" si="0"/>
        <v>39.3333333333333</v>
      </c>
      <c r="G7" s="8">
        <f t="shared" si="2"/>
        <v>36.2</v>
      </c>
    </row>
    <row r="8" spans="2:7">
      <c r="B8" s="75" t="s">
        <v>15</v>
      </c>
      <c r="C8" s="76">
        <v>29</v>
      </c>
      <c r="D8" s="78">
        <f t="shared" si="1"/>
        <v>39.3333333333333</v>
      </c>
      <c r="E8" s="79">
        <f t="shared" si="3"/>
        <v>12.3666666666667</v>
      </c>
      <c r="F8" s="7">
        <f t="shared" si="0"/>
        <v>29.3333333333333</v>
      </c>
      <c r="G8" s="8">
        <f t="shared" si="2"/>
        <v>34.6</v>
      </c>
    </row>
    <row r="9" spans="2:7">
      <c r="B9" s="75" t="s">
        <v>16</v>
      </c>
      <c r="C9" s="76">
        <v>35</v>
      </c>
      <c r="D9" s="78">
        <f t="shared" si="1"/>
        <v>29.3333333333333</v>
      </c>
      <c r="E9" s="79">
        <f t="shared" si="3"/>
        <v>11.5666666666667</v>
      </c>
      <c r="F9" s="7">
        <f t="shared" si="0"/>
        <v>28</v>
      </c>
      <c r="G9" s="8">
        <f t="shared" si="2"/>
        <v>26.2</v>
      </c>
    </row>
    <row r="10" spans="2:7">
      <c r="B10" s="75" t="s">
        <v>17</v>
      </c>
      <c r="C10" s="76">
        <v>20</v>
      </c>
      <c r="D10" s="78">
        <f t="shared" si="1"/>
        <v>28</v>
      </c>
      <c r="E10" s="79">
        <f t="shared" si="3"/>
        <v>10.3333333333333</v>
      </c>
      <c r="F10" s="7">
        <f t="shared" si="0"/>
        <v>26</v>
      </c>
      <c r="G10" s="8">
        <f t="shared" si="2"/>
        <v>26.8</v>
      </c>
    </row>
    <row r="11" spans="2:7">
      <c r="B11" s="75" t="s">
        <v>18</v>
      </c>
      <c r="C11" s="76">
        <v>23</v>
      </c>
      <c r="D11" s="78">
        <f t="shared" si="1"/>
        <v>26</v>
      </c>
      <c r="E11" s="79">
        <f t="shared" si="3"/>
        <v>8.76666666666667</v>
      </c>
      <c r="F11" s="7">
        <f t="shared" si="0"/>
        <v>23.3333333333333</v>
      </c>
      <c r="G11" s="8">
        <f t="shared" si="2"/>
        <v>28.2</v>
      </c>
    </row>
    <row r="12" spans="2:7">
      <c r="B12" s="75" t="s">
        <v>19</v>
      </c>
      <c r="C12" s="76">
        <v>27</v>
      </c>
      <c r="D12" s="78">
        <f t="shared" si="1"/>
        <v>23.3333333333333</v>
      </c>
      <c r="E12" s="79">
        <f t="shared" si="3"/>
        <v>8.16666666666667</v>
      </c>
      <c r="F12" s="7">
        <f t="shared" si="0"/>
        <v>28.6666666666667</v>
      </c>
      <c r="G12" s="8">
        <f t="shared" si="2"/>
        <v>38.2</v>
      </c>
    </row>
    <row r="13" spans="2:7">
      <c r="B13" s="75" t="s">
        <v>20</v>
      </c>
      <c r="C13" s="76">
        <v>36</v>
      </c>
      <c r="D13" s="78">
        <f t="shared" si="1"/>
        <v>28.6666666666667</v>
      </c>
      <c r="E13" s="79">
        <f t="shared" si="3"/>
        <v>8.13333333333333</v>
      </c>
      <c r="F13" s="7">
        <f t="shared" si="0"/>
        <v>49.3333333333333</v>
      </c>
      <c r="G13" s="8">
        <f t="shared" si="2"/>
        <v>39.2</v>
      </c>
    </row>
    <row r="14" spans="2:7">
      <c r="B14" s="75" t="s">
        <v>21</v>
      </c>
      <c r="C14" s="76">
        <v>85</v>
      </c>
      <c r="D14" s="78">
        <f t="shared" si="1"/>
        <v>49.3333333333333</v>
      </c>
      <c r="E14" s="79">
        <f t="shared" si="3"/>
        <v>10.2333333333333</v>
      </c>
      <c r="F14" s="7">
        <f t="shared" si="0"/>
        <v>48.6666666666667</v>
      </c>
      <c r="G14" s="8">
        <f t="shared" si="2"/>
        <v>40</v>
      </c>
    </row>
    <row r="15" spans="2:7">
      <c r="B15" s="75" t="s">
        <v>22</v>
      </c>
      <c r="C15" s="76">
        <v>25</v>
      </c>
      <c r="D15" s="78">
        <f t="shared" si="1"/>
        <v>48.6666666666667</v>
      </c>
      <c r="E15" s="79">
        <f t="shared" si="3"/>
        <v>19.5666666666667</v>
      </c>
      <c r="F15" s="7">
        <f t="shared" si="0"/>
        <v>45.6666666666667</v>
      </c>
      <c r="G15" s="8">
        <f t="shared" si="2"/>
        <v>42</v>
      </c>
    </row>
    <row r="16" spans="2:7">
      <c r="B16" s="75" t="s">
        <v>23</v>
      </c>
      <c r="C16" s="76">
        <v>27</v>
      </c>
      <c r="D16" s="78">
        <f t="shared" si="1"/>
        <v>45.6666666666667</v>
      </c>
      <c r="E16" s="79">
        <f t="shared" si="3"/>
        <v>15.0666666666667</v>
      </c>
      <c r="F16" s="7">
        <f t="shared" si="0"/>
        <v>29.6666666666667</v>
      </c>
      <c r="G16" s="8">
        <f t="shared" si="2"/>
        <v>53.8</v>
      </c>
    </row>
    <row r="17" spans="2:7">
      <c r="B17" s="75" t="s">
        <v>24</v>
      </c>
      <c r="C17" s="76">
        <v>37</v>
      </c>
      <c r="D17" s="78">
        <f t="shared" si="1"/>
        <v>29.6666666666667</v>
      </c>
      <c r="E17" s="79">
        <f t="shared" si="3"/>
        <v>12.6666666666667</v>
      </c>
      <c r="F17" s="7">
        <f t="shared" si="0"/>
        <v>53</v>
      </c>
      <c r="G17" s="8">
        <f t="shared" si="2"/>
        <v>44.3</v>
      </c>
    </row>
    <row r="18" ht="15.75" spans="2:7">
      <c r="B18" s="75" t="s">
        <v>25</v>
      </c>
      <c r="C18" s="76">
        <v>95</v>
      </c>
      <c r="D18" s="78">
        <f t="shared" si="1"/>
        <v>53</v>
      </c>
      <c r="E18" s="79">
        <f t="shared" si="3"/>
        <v>10.5333333333333</v>
      </c>
      <c r="F18" s="38">
        <f t="shared" si="0"/>
        <v>56.5</v>
      </c>
      <c r="G18" s="13">
        <f t="shared" si="2"/>
        <v>46.8</v>
      </c>
    </row>
    <row r="19" spans="2:5">
      <c r="B19" s="80" t="s">
        <v>49</v>
      </c>
      <c r="C19" s="81">
        <f>AVERAGE(C3:C18)</f>
        <v>37.5</v>
      </c>
      <c r="D19" s="77">
        <f t="shared" si="1"/>
        <v>56.5</v>
      </c>
      <c r="E19" s="82">
        <f t="shared" si="3"/>
        <v>21.3333333333333</v>
      </c>
    </row>
    <row r="20" ht="15.75" spans="2:5">
      <c r="B20" s="83" t="s">
        <v>50</v>
      </c>
      <c r="C20" s="84">
        <v>37.5</v>
      </c>
      <c r="D20" s="85">
        <f t="shared" si="1"/>
        <v>56.6666666666667</v>
      </c>
      <c r="E20" s="86">
        <f t="shared" si="3"/>
        <v>18.2166666666667</v>
      </c>
    </row>
  </sheetData>
  <pageMargins left="0.75" right="0.75" top="1" bottom="1" header="0.5" footer="0.5"/>
  <headerFooter/>
  <ignoredErrors>
    <ignoredError sqref="D5:D20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4"/>
  <sheetViews>
    <sheetView zoomScale="250" zoomScaleNormal="250" workbookViewId="0">
      <selection activeCell="B2" sqref="B2"/>
    </sheetView>
  </sheetViews>
  <sheetFormatPr defaultColWidth="9.14285714285714" defaultRowHeight="15" outlineLevelRow="3" outlineLevelCol="4"/>
  <sheetData>
    <row r="2" spans="2:2">
      <c r="B2" s="70" t="s">
        <v>51</v>
      </c>
    </row>
    <row r="3" spans="3:5">
      <c r="C3" t="s">
        <v>52</v>
      </c>
      <c r="E3" t="s">
        <v>53</v>
      </c>
    </row>
    <row r="4" spans="3:5">
      <c r="C4" t="s">
        <v>54</v>
      </c>
      <c r="E4" t="s">
        <v>55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0"/>
  <sheetViews>
    <sheetView zoomScale="115" zoomScaleNormal="115" workbookViewId="0">
      <selection activeCell="A4" sqref="A4:C20"/>
    </sheetView>
  </sheetViews>
  <sheetFormatPr defaultColWidth="9.14285714285714" defaultRowHeight="15"/>
  <cols>
    <col min="1" max="1" width="11.5714285714286" style="14" customWidth="1"/>
    <col min="2" max="2" width="11.4285714285714" style="14" customWidth="1"/>
    <col min="3" max="3" width="13.6380952380952" style="14" customWidth="1"/>
    <col min="4" max="4" width="15.4285714285714" style="14" customWidth="1"/>
    <col min="5" max="5" width="11.7142857142857" style="14"/>
    <col min="6" max="6" width="18.7142857142857" style="14" customWidth="1"/>
    <col min="7" max="7" width="20.5904761904762" style="14" customWidth="1"/>
    <col min="8" max="8" width="21.5714285714286" style="14" customWidth="1"/>
    <col min="9" max="9" width="16.1428571428571" style="14" customWidth="1"/>
    <col min="10" max="16384" width="9.14285714285714" style="14"/>
  </cols>
  <sheetData>
    <row r="2" spans="3:8">
      <c r="C2" s="14" t="s">
        <v>56</v>
      </c>
      <c r="D2" s="21" t="s">
        <v>57</v>
      </c>
      <c r="G2" s="104" t="s">
        <v>58</v>
      </c>
      <c r="H2" s="14" t="s">
        <v>59</v>
      </c>
    </row>
    <row r="3" ht="15.75" spans="3:8">
      <c r="C3" s="21" t="s">
        <v>44</v>
      </c>
      <c r="D3" s="28">
        <f>AVERAGE(C5:C20)</f>
        <v>41.25</v>
      </c>
      <c r="E3" s="14" t="s">
        <v>60</v>
      </c>
      <c r="F3" s="21" t="s">
        <v>61</v>
      </c>
      <c r="G3" s="29" t="s">
        <v>62</v>
      </c>
      <c r="H3" s="14" t="s">
        <v>63</v>
      </c>
    </row>
    <row r="4" ht="15.75" spans="1:9">
      <c r="A4" s="1" t="s">
        <v>64</v>
      </c>
      <c r="B4" s="2" t="s">
        <v>1</v>
      </c>
      <c r="C4" s="3" t="s">
        <v>2</v>
      </c>
      <c r="D4" s="30" t="s">
        <v>65</v>
      </c>
      <c r="E4" s="31" t="s">
        <v>66</v>
      </c>
      <c r="F4" s="32" t="s">
        <v>67</v>
      </c>
      <c r="G4" s="33" t="s">
        <v>68</v>
      </c>
      <c r="H4" s="33" t="s">
        <v>69</v>
      </c>
      <c r="I4" s="1" t="s">
        <v>70</v>
      </c>
    </row>
    <row r="5" spans="1:9">
      <c r="A5" s="4">
        <v>1</v>
      </c>
      <c r="B5" s="5" t="s">
        <v>10</v>
      </c>
      <c r="C5" s="6">
        <v>20</v>
      </c>
      <c r="D5" s="34">
        <f>C5/$D$3</f>
        <v>0.484848484848485</v>
      </c>
      <c r="E5" s="35">
        <v>0.557575757575758</v>
      </c>
      <c r="F5" s="36">
        <f>C5/E5</f>
        <v>35.8695652173913</v>
      </c>
      <c r="G5" s="37">
        <f>(0.6947*A5)+35.345</f>
        <v>36.0397</v>
      </c>
      <c r="H5" s="36">
        <f>F5/G5</f>
        <v>0.995279239765906</v>
      </c>
      <c r="I5" s="64">
        <f>E5*G5*H5</f>
        <v>20</v>
      </c>
    </row>
    <row r="6" spans="1:9">
      <c r="A6" s="4">
        <v>2</v>
      </c>
      <c r="B6" s="7" t="s">
        <v>11</v>
      </c>
      <c r="C6" s="8">
        <v>24</v>
      </c>
      <c r="D6" s="34">
        <f>C6/$D$3</f>
        <v>0.581818181818182</v>
      </c>
      <c r="E6" s="35">
        <v>0.648484848484848</v>
      </c>
      <c r="F6" s="36">
        <f t="shared" ref="F6:F20" si="0">C6/E6</f>
        <v>37.0093457943925</v>
      </c>
      <c r="G6" s="37">
        <f t="shared" ref="G6:G24" si="1">(0.6947*A6)+35.345</f>
        <v>36.7344</v>
      </c>
      <c r="H6" s="36">
        <f t="shared" ref="H6:H20" si="2">F6/G6</f>
        <v>1.00748469539158</v>
      </c>
      <c r="I6" s="65">
        <f t="shared" ref="I6:I24" si="3">E6*G6*H6</f>
        <v>24</v>
      </c>
    </row>
    <row r="7" spans="1:9">
      <c r="A7" s="4">
        <v>3</v>
      </c>
      <c r="B7" s="7" t="s">
        <v>12</v>
      </c>
      <c r="C7" s="8">
        <v>28</v>
      </c>
      <c r="D7" s="34">
        <f>C7/$D$3</f>
        <v>0.678787878787879</v>
      </c>
      <c r="E7" s="35">
        <v>0.824242424242424</v>
      </c>
      <c r="F7" s="36">
        <f t="shared" si="0"/>
        <v>33.9705882352941</v>
      </c>
      <c r="G7" s="37">
        <f t="shared" si="1"/>
        <v>37.4291</v>
      </c>
      <c r="H7" s="36">
        <f t="shared" si="2"/>
        <v>0.90759831882931</v>
      </c>
      <c r="I7" s="65">
        <f t="shared" si="3"/>
        <v>28</v>
      </c>
    </row>
    <row r="8" spans="1:9">
      <c r="A8" s="4">
        <v>4</v>
      </c>
      <c r="B8" s="7" t="s">
        <v>13</v>
      </c>
      <c r="C8" s="8">
        <v>65</v>
      </c>
      <c r="D8" s="34">
        <f>C8/$D$3</f>
        <v>1.57575757575758</v>
      </c>
      <c r="E8" s="35">
        <v>1.96969696969697</v>
      </c>
      <c r="F8" s="36">
        <f t="shared" si="0"/>
        <v>33</v>
      </c>
      <c r="G8" s="37">
        <f t="shared" si="1"/>
        <v>38.1238</v>
      </c>
      <c r="H8" s="36">
        <f t="shared" si="2"/>
        <v>0.865601015638525</v>
      </c>
      <c r="I8" s="65">
        <f t="shared" si="3"/>
        <v>65</v>
      </c>
    </row>
    <row r="9" spans="1:9">
      <c r="A9" s="4">
        <v>5</v>
      </c>
      <c r="B9" s="7" t="s">
        <v>14</v>
      </c>
      <c r="C9" s="8">
        <v>24</v>
      </c>
      <c r="D9" s="34">
        <f t="shared" ref="D9:D20" si="4">C9/$D$3</f>
        <v>0.581818181818182</v>
      </c>
      <c r="E9" s="35">
        <v>0.557575757575758</v>
      </c>
      <c r="F9" s="36">
        <f t="shared" si="0"/>
        <v>43.0434782608696</v>
      </c>
      <c r="G9" s="37">
        <f t="shared" si="1"/>
        <v>38.8185</v>
      </c>
      <c r="H9" s="36">
        <f t="shared" si="2"/>
        <v>1.10883929726469</v>
      </c>
      <c r="I9" s="65">
        <f t="shared" si="3"/>
        <v>24</v>
      </c>
    </row>
    <row r="10" spans="1:9">
      <c r="A10" s="4">
        <v>6</v>
      </c>
      <c r="B10" s="7" t="s">
        <v>15</v>
      </c>
      <c r="C10" s="8">
        <v>29</v>
      </c>
      <c r="D10" s="34">
        <f t="shared" si="4"/>
        <v>0.703030303030303</v>
      </c>
      <c r="E10" s="35">
        <v>0.648484848484848</v>
      </c>
      <c r="F10" s="36">
        <f t="shared" si="0"/>
        <v>44.7196261682243</v>
      </c>
      <c r="G10" s="37">
        <f t="shared" si="1"/>
        <v>39.5132</v>
      </c>
      <c r="H10" s="36">
        <f t="shared" si="2"/>
        <v>1.13176422482169</v>
      </c>
      <c r="I10" s="65">
        <f t="shared" si="3"/>
        <v>29</v>
      </c>
    </row>
    <row r="11" spans="1:9">
      <c r="A11" s="4">
        <v>7</v>
      </c>
      <c r="B11" s="7" t="s">
        <v>16</v>
      </c>
      <c r="C11" s="8">
        <v>35</v>
      </c>
      <c r="D11" s="34">
        <f t="shared" si="4"/>
        <v>0.848484848484849</v>
      </c>
      <c r="E11" s="35">
        <v>0.824242424242424</v>
      </c>
      <c r="F11" s="36">
        <f t="shared" si="0"/>
        <v>42.4632352941176</v>
      </c>
      <c r="G11" s="37">
        <f t="shared" si="1"/>
        <v>40.2079</v>
      </c>
      <c r="H11" s="36">
        <f t="shared" si="2"/>
        <v>1.05609184498861</v>
      </c>
      <c r="I11" s="65">
        <f t="shared" si="3"/>
        <v>35</v>
      </c>
    </row>
    <row r="12" spans="1:9">
      <c r="A12" s="4">
        <v>8</v>
      </c>
      <c r="B12" s="7" t="s">
        <v>17</v>
      </c>
      <c r="C12" s="8">
        <v>80</v>
      </c>
      <c r="D12" s="34">
        <f t="shared" si="4"/>
        <v>1.93939393939394</v>
      </c>
      <c r="E12" s="35">
        <v>1.96969696969697</v>
      </c>
      <c r="F12" s="36">
        <f t="shared" si="0"/>
        <v>40.6153846153846</v>
      </c>
      <c r="G12" s="37">
        <f t="shared" si="1"/>
        <v>40.9026</v>
      </c>
      <c r="H12" s="36">
        <f t="shared" si="2"/>
        <v>0.992978065340213</v>
      </c>
      <c r="I12" s="65">
        <f t="shared" si="3"/>
        <v>80</v>
      </c>
    </row>
    <row r="13" spans="1:9">
      <c r="A13" s="4">
        <v>9</v>
      </c>
      <c r="B13" s="7" t="s">
        <v>18</v>
      </c>
      <c r="C13" s="8">
        <v>23</v>
      </c>
      <c r="D13" s="34">
        <f t="shared" si="4"/>
        <v>0.557575757575758</v>
      </c>
      <c r="E13" s="35">
        <v>0.557575757575758</v>
      </c>
      <c r="F13" s="36">
        <f t="shared" si="0"/>
        <v>41.25</v>
      </c>
      <c r="G13" s="37">
        <f t="shared" si="1"/>
        <v>41.5973</v>
      </c>
      <c r="H13" s="36">
        <f t="shared" si="2"/>
        <v>0.991650900419018</v>
      </c>
      <c r="I13" s="65">
        <f t="shared" si="3"/>
        <v>23</v>
      </c>
    </row>
    <row r="14" spans="1:9">
      <c r="A14" s="4">
        <v>10</v>
      </c>
      <c r="B14" s="7" t="s">
        <v>19</v>
      </c>
      <c r="C14" s="8">
        <v>27</v>
      </c>
      <c r="D14" s="34">
        <f t="shared" si="4"/>
        <v>0.654545454545455</v>
      </c>
      <c r="E14" s="35">
        <v>0.648484848484848</v>
      </c>
      <c r="F14" s="36">
        <f t="shared" si="0"/>
        <v>41.6355140186916</v>
      </c>
      <c r="G14" s="37">
        <f t="shared" si="1"/>
        <v>42.292</v>
      </c>
      <c r="H14" s="36">
        <f t="shared" si="2"/>
        <v>0.984477301113487</v>
      </c>
      <c r="I14" s="65">
        <f t="shared" si="3"/>
        <v>27</v>
      </c>
    </row>
    <row r="15" spans="1:9">
      <c r="A15" s="4">
        <v>11</v>
      </c>
      <c r="B15" s="7" t="s">
        <v>20</v>
      </c>
      <c r="C15" s="8">
        <v>36</v>
      </c>
      <c r="D15" s="34">
        <f t="shared" si="4"/>
        <v>0.872727272727273</v>
      </c>
      <c r="E15" s="35">
        <v>0.824242424242424</v>
      </c>
      <c r="F15" s="36">
        <f t="shared" si="0"/>
        <v>43.6764705882353</v>
      </c>
      <c r="G15" s="37">
        <f t="shared" si="1"/>
        <v>42.9867</v>
      </c>
      <c r="H15" s="36">
        <f t="shared" si="2"/>
        <v>1.01604613957888</v>
      </c>
      <c r="I15" s="65">
        <f t="shared" si="3"/>
        <v>36</v>
      </c>
    </row>
    <row r="16" spans="1:9">
      <c r="A16" s="4">
        <v>12</v>
      </c>
      <c r="B16" s="7" t="s">
        <v>21</v>
      </c>
      <c r="C16" s="8">
        <v>85</v>
      </c>
      <c r="D16" s="34">
        <f t="shared" si="4"/>
        <v>2.06060606060606</v>
      </c>
      <c r="E16" s="35">
        <v>1.96969696969697</v>
      </c>
      <c r="F16" s="36">
        <f t="shared" si="0"/>
        <v>43.1538461538462</v>
      </c>
      <c r="G16" s="37">
        <f t="shared" si="1"/>
        <v>43.6814</v>
      </c>
      <c r="H16" s="36">
        <f t="shared" si="2"/>
        <v>0.987922689150214</v>
      </c>
      <c r="I16" s="65">
        <f t="shared" si="3"/>
        <v>85</v>
      </c>
    </row>
    <row r="17" spans="1:9">
      <c r="A17" s="4">
        <v>13</v>
      </c>
      <c r="B17" s="7" t="s">
        <v>22</v>
      </c>
      <c r="C17" s="8">
        <v>25</v>
      </c>
      <c r="D17" s="34">
        <f t="shared" si="4"/>
        <v>0.606060606060606</v>
      </c>
      <c r="E17" s="35">
        <v>0.557575757575758</v>
      </c>
      <c r="F17" s="36">
        <f t="shared" si="0"/>
        <v>44.8369565217391</v>
      </c>
      <c r="G17" s="37">
        <f t="shared" si="1"/>
        <v>44.3761</v>
      </c>
      <c r="H17" s="36">
        <f t="shared" si="2"/>
        <v>1.01038524164447</v>
      </c>
      <c r="I17" s="65">
        <f t="shared" si="3"/>
        <v>25</v>
      </c>
    </row>
    <row r="18" spans="1:9">
      <c r="A18" s="4">
        <v>14</v>
      </c>
      <c r="B18" s="7" t="s">
        <v>23</v>
      </c>
      <c r="C18" s="8">
        <v>27</v>
      </c>
      <c r="D18" s="34">
        <f t="shared" si="4"/>
        <v>0.654545454545455</v>
      </c>
      <c r="E18" s="35">
        <v>0.648484848484848</v>
      </c>
      <c r="F18" s="36">
        <f t="shared" si="0"/>
        <v>41.6355140186916</v>
      </c>
      <c r="G18" s="37">
        <f t="shared" si="1"/>
        <v>45.0708</v>
      </c>
      <c r="H18" s="36">
        <f t="shared" si="2"/>
        <v>0.923780230630288</v>
      </c>
      <c r="I18" s="65">
        <f t="shared" si="3"/>
        <v>27</v>
      </c>
    </row>
    <row r="19" spans="1:9">
      <c r="A19" s="4">
        <v>15</v>
      </c>
      <c r="B19" s="7" t="s">
        <v>24</v>
      </c>
      <c r="C19" s="8">
        <v>37</v>
      </c>
      <c r="D19" s="34">
        <f t="shared" si="4"/>
        <v>0.896969696969697</v>
      </c>
      <c r="E19" s="35">
        <v>0.824242424242424</v>
      </c>
      <c r="F19" s="36">
        <f t="shared" si="0"/>
        <v>44.8897058823529</v>
      </c>
      <c r="G19" s="37">
        <f t="shared" si="1"/>
        <v>45.7655</v>
      </c>
      <c r="H19" s="36">
        <f t="shared" si="2"/>
        <v>0.980863442600932</v>
      </c>
      <c r="I19" s="65">
        <f t="shared" si="3"/>
        <v>37</v>
      </c>
    </row>
    <row r="20" ht="15.75" spans="1:9">
      <c r="A20" s="11">
        <v>16</v>
      </c>
      <c r="B20" s="38" t="s">
        <v>25</v>
      </c>
      <c r="C20" s="13">
        <v>95</v>
      </c>
      <c r="D20" s="39">
        <f t="shared" si="4"/>
        <v>2.3030303030303</v>
      </c>
      <c r="E20" s="40">
        <v>1.96969696969697</v>
      </c>
      <c r="F20" s="36">
        <f t="shared" si="0"/>
        <v>48.2307692307692</v>
      </c>
      <c r="G20" s="37">
        <f t="shared" si="1"/>
        <v>46.4602</v>
      </c>
      <c r="H20" s="41">
        <f t="shared" si="2"/>
        <v>1.03810937599858</v>
      </c>
      <c r="I20" s="66">
        <f t="shared" si="3"/>
        <v>95</v>
      </c>
    </row>
    <row r="21" spans="1:9">
      <c r="A21" s="42">
        <v>17</v>
      </c>
      <c r="B21" s="43" t="s">
        <v>49</v>
      </c>
      <c r="C21" s="44"/>
      <c r="D21" s="45"/>
      <c r="E21" s="46">
        <v>0.557575757575758</v>
      </c>
      <c r="F21" s="45"/>
      <c r="G21" s="46">
        <f t="shared" si="1"/>
        <v>47.1549</v>
      </c>
      <c r="H21" s="47">
        <v>0.999929501448525</v>
      </c>
      <c r="I21" s="67">
        <f t="shared" si="3"/>
        <v>26.2905755127434</v>
      </c>
    </row>
    <row r="22" spans="1:9">
      <c r="A22" s="48">
        <v>18</v>
      </c>
      <c r="B22" s="49" t="s">
        <v>50</v>
      </c>
      <c r="C22" s="50"/>
      <c r="D22" s="51"/>
      <c r="E22" s="52">
        <v>0.648484848484848</v>
      </c>
      <c r="F22" s="51"/>
      <c r="G22" s="52">
        <f t="shared" si="1"/>
        <v>47.8496</v>
      </c>
      <c r="H22" s="53">
        <v>0.999929501448525</v>
      </c>
      <c r="I22" s="68">
        <f t="shared" si="3"/>
        <v>31.0275530542952</v>
      </c>
    </row>
    <row r="23" spans="1:9">
      <c r="A23" s="48">
        <v>19</v>
      </c>
      <c r="B23" s="49" t="s">
        <v>71</v>
      </c>
      <c r="C23" s="50"/>
      <c r="D23" s="51"/>
      <c r="E23" s="52">
        <v>0.824242424242424</v>
      </c>
      <c r="F23" s="51"/>
      <c r="G23" s="52">
        <f t="shared" si="1"/>
        <v>48.5443</v>
      </c>
      <c r="H23" s="53">
        <v>0.999929501448525</v>
      </c>
      <c r="I23" s="68">
        <f t="shared" si="3"/>
        <v>40.0094507079685</v>
      </c>
    </row>
    <row r="24" ht="15.75" spans="1:9">
      <c r="A24" s="54">
        <v>20</v>
      </c>
      <c r="B24" s="55" t="s">
        <v>72</v>
      </c>
      <c r="C24" s="56"/>
      <c r="D24" s="57"/>
      <c r="E24" s="58">
        <v>1.96969696969697</v>
      </c>
      <c r="F24" s="57"/>
      <c r="G24" s="58">
        <f t="shared" si="1"/>
        <v>49.239</v>
      </c>
      <c r="H24" s="59">
        <v>0.999929501448525</v>
      </c>
      <c r="I24" s="69">
        <f t="shared" si="3"/>
        <v>96.9790717248047</v>
      </c>
    </row>
    <row r="26" ht="15.75"/>
    <row r="27" spans="2:3">
      <c r="B27" s="60" t="s">
        <v>73</v>
      </c>
      <c r="C27" s="61">
        <f>AVERAGE(D5,D9,D13,D17)</f>
        <v>0.557575757575758</v>
      </c>
    </row>
    <row r="28" spans="2:3">
      <c r="B28" s="4" t="s">
        <v>74</v>
      </c>
      <c r="C28" s="62">
        <f>AVERAGE(D6,D10,D14,D18)</f>
        <v>0.648484848484848</v>
      </c>
    </row>
    <row r="29" spans="2:3">
      <c r="B29" s="4" t="s">
        <v>75</v>
      </c>
      <c r="C29" s="62">
        <f>AVERAGE(D7,D11,D15,D19)</f>
        <v>0.824242424242424</v>
      </c>
    </row>
    <row r="30" ht="15.75" spans="2:3">
      <c r="B30" s="11" t="s">
        <v>76</v>
      </c>
      <c r="C30" s="63">
        <f>AVERAGE(D8,D12,D16,D20)</f>
        <v>1.96969696969697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145" zoomScaleNormal="145" topLeftCell="A24" workbookViewId="0">
      <selection activeCell="E19" sqref="E19"/>
    </sheetView>
  </sheetViews>
  <sheetFormatPr defaultColWidth="9.14285714285714" defaultRowHeight="15" outlineLevelCol="7"/>
  <cols>
    <col min="1" max="3" width="9.14285714285714" style="14"/>
    <col min="4" max="4" width="12.8571428571429" style="14"/>
    <col min="5" max="6" width="9.14285714285714" style="14"/>
    <col min="7" max="7" width="12.0095238095238" style="14" customWidth="1"/>
    <col min="8" max="8" width="11.6190476190476" style="14" customWidth="1"/>
    <col min="9" max="16384" width="9.14285714285714" style="14"/>
  </cols>
  <sheetData>
    <row r="1" spans="1:1">
      <c r="A1" s="15" t="s">
        <v>77</v>
      </c>
    </row>
    <row r="2" spans="2:8">
      <c r="B2" s="14" t="s">
        <v>78</v>
      </c>
      <c r="E2" s="14" t="s">
        <v>79</v>
      </c>
      <c r="H2" s="14" t="s">
        <v>80</v>
      </c>
    </row>
    <row r="3" spans="2:8">
      <c r="B3" s="14" t="s">
        <v>81</v>
      </c>
      <c r="E3" s="14" t="s">
        <v>82</v>
      </c>
      <c r="H3" s="14" t="s">
        <v>83</v>
      </c>
    </row>
    <row r="4" spans="2:8">
      <c r="B4" s="14" t="s">
        <v>84</v>
      </c>
      <c r="E4" s="14" t="s">
        <v>85</v>
      </c>
      <c r="H4" s="14" t="s">
        <v>86</v>
      </c>
    </row>
    <row r="6" spans="2:2">
      <c r="B6" s="15" t="s">
        <v>87</v>
      </c>
    </row>
    <row r="7" spans="2:2">
      <c r="B7" s="17" t="s">
        <v>88</v>
      </c>
    </row>
    <row r="9" spans="2:2">
      <c r="B9" s="15" t="s">
        <v>89</v>
      </c>
    </row>
    <row r="10" ht="38" customHeight="1" spans="2:8">
      <c r="B10" s="18" t="s">
        <v>90</v>
      </c>
      <c r="C10" s="19"/>
      <c r="D10" s="19"/>
      <c r="E10" s="19"/>
      <c r="F10" s="19"/>
      <c r="G10" s="19"/>
      <c r="H10" s="19"/>
    </row>
    <row r="12" spans="2:2">
      <c r="B12" s="15" t="s">
        <v>91</v>
      </c>
    </row>
    <row r="13" ht="47" customHeight="1" spans="2:8">
      <c r="B13" s="18" t="s">
        <v>92</v>
      </c>
      <c r="C13" s="19"/>
      <c r="D13" s="19"/>
      <c r="E13" s="19"/>
      <c r="F13" s="19"/>
      <c r="G13" s="19"/>
      <c r="H13" s="19"/>
    </row>
    <row r="16" spans="2:2">
      <c r="B16" s="14" t="s">
        <v>93</v>
      </c>
    </row>
    <row r="19" spans="4:5">
      <c r="D19" s="20">
        <v>0.2</v>
      </c>
      <c r="E19" s="14" t="s">
        <v>94</v>
      </c>
    </row>
    <row r="20" spans="2:3">
      <c r="B20" s="21" t="s">
        <v>95</v>
      </c>
      <c r="C20" s="21" t="s">
        <v>44</v>
      </c>
    </row>
    <row r="21" spans="2:4">
      <c r="B21" s="22" t="s">
        <v>96</v>
      </c>
      <c r="C21" s="22">
        <v>56</v>
      </c>
      <c r="D21" s="14">
        <f>($D$19*C21)+((1-$D$19)*C21)</f>
        <v>56</v>
      </c>
    </row>
    <row r="22" spans="2:4">
      <c r="B22" s="22" t="s">
        <v>97</v>
      </c>
      <c r="C22" s="22">
        <v>60</v>
      </c>
      <c r="D22" s="14">
        <f>($D$19*C21)+((1-$D$19)*D21)</f>
        <v>56</v>
      </c>
    </row>
    <row r="23" spans="2:4">
      <c r="B23" s="22" t="s">
        <v>98</v>
      </c>
      <c r="C23" s="22">
        <v>64</v>
      </c>
      <c r="D23" s="23">
        <f>($D$19*C22)+((1-$D$19)*D22)</f>
        <v>56.8</v>
      </c>
    </row>
    <row r="24" spans="2:4">
      <c r="B24" s="22" t="s">
        <v>99</v>
      </c>
      <c r="C24" s="22">
        <v>101</v>
      </c>
      <c r="D24" s="23">
        <f t="shared" ref="D24:D37" si="0">($D$19*C23)+((1-$D$19)*D23)</f>
        <v>58.24</v>
      </c>
    </row>
    <row r="25" spans="2:4">
      <c r="B25" s="22" t="s">
        <v>100</v>
      </c>
      <c r="C25" s="22">
        <v>60</v>
      </c>
      <c r="D25" s="23">
        <f t="shared" si="0"/>
        <v>66.792</v>
      </c>
    </row>
    <row r="26" spans="2:4">
      <c r="B26" s="22" t="s">
        <v>101</v>
      </c>
      <c r="C26" s="22">
        <v>65</v>
      </c>
      <c r="D26" s="23">
        <f t="shared" si="0"/>
        <v>65.4336</v>
      </c>
    </row>
    <row r="27" spans="2:4">
      <c r="B27" s="22" t="s">
        <v>102</v>
      </c>
      <c r="C27" s="22">
        <v>71</v>
      </c>
      <c r="D27" s="23">
        <f t="shared" si="0"/>
        <v>65.34688</v>
      </c>
    </row>
    <row r="28" spans="2:4">
      <c r="B28" s="22" t="s">
        <v>103</v>
      </c>
      <c r="C28" s="22">
        <v>116</v>
      </c>
      <c r="D28" s="23">
        <f t="shared" si="0"/>
        <v>66.477504</v>
      </c>
    </row>
    <row r="29" spans="2:4">
      <c r="B29" s="22" t="s">
        <v>104</v>
      </c>
      <c r="C29" s="22">
        <v>59</v>
      </c>
      <c r="D29" s="23">
        <f t="shared" si="0"/>
        <v>76.3820032</v>
      </c>
    </row>
    <row r="30" spans="2:4">
      <c r="B30" s="22" t="s">
        <v>105</v>
      </c>
      <c r="C30" s="22">
        <v>63</v>
      </c>
      <c r="D30" s="23">
        <f t="shared" si="0"/>
        <v>72.90560256</v>
      </c>
    </row>
    <row r="31" spans="2:4">
      <c r="B31" s="22" t="s">
        <v>106</v>
      </c>
      <c r="C31" s="22">
        <v>72</v>
      </c>
      <c r="D31" s="23">
        <f t="shared" si="0"/>
        <v>70.924482048</v>
      </c>
    </row>
    <row r="32" spans="2:4">
      <c r="B32" s="22" t="s">
        <v>107</v>
      </c>
      <c r="C32" s="22">
        <v>121</v>
      </c>
      <c r="D32" s="23">
        <f t="shared" si="0"/>
        <v>71.1395856384</v>
      </c>
    </row>
    <row r="33" spans="2:4">
      <c r="B33" s="22" t="s">
        <v>108</v>
      </c>
      <c r="C33" s="22">
        <v>61</v>
      </c>
      <c r="D33" s="23">
        <f t="shared" si="0"/>
        <v>81.11166851072</v>
      </c>
    </row>
    <row r="34" spans="2:4">
      <c r="B34" s="22" t="s">
        <v>109</v>
      </c>
      <c r="C34" s="22">
        <v>63</v>
      </c>
      <c r="D34" s="23">
        <f t="shared" si="0"/>
        <v>77.089334808576</v>
      </c>
    </row>
    <row r="35" spans="2:4">
      <c r="B35" s="22" t="s">
        <v>110</v>
      </c>
      <c r="C35" s="22">
        <v>73</v>
      </c>
      <c r="D35" s="23">
        <f t="shared" si="0"/>
        <v>74.2714678468608</v>
      </c>
    </row>
    <row r="36" ht="15.75" spans="2:4">
      <c r="B36" s="22" t="s">
        <v>111</v>
      </c>
      <c r="C36" s="22">
        <v>131</v>
      </c>
      <c r="D36" s="23">
        <f t="shared" si="0"/>
        <v>74.0171742774887</v>
      </c>
    </row>
    <row r="37" ht="15.75" spans="2:4">
      <c r="B37" s="24" t="s">
        <v>112</v>
      </c>
      <c r="C37" s="25" t="s">
        <v>113</v>
      </c>
      <c r="D37" s="26">
        <f t="shared" si="0"/>
        <v>85.4137394219909</v>
      </c>
    </row>
  </sheetData>
  <mergeCells count="2">
    <mergeCell ref="B10:H10"/>
    <mergeCell ref="B13:H1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34"/>
  <sheetViews>
    <sheetView zoomScale="130" zoomScaleNormal="130" topLeftCell="A27" workbookViewId="0">
      <selection activeCell="A34" sqref="A34"/>
    </sheetView>
  </sheetViews>
  <sheetFormatPr defaultColWidth="9.14285714285714" defaultRowHeight="15" outlineLevelCol="2"/>
  <cols>
    <col min="1" max="16384" width="9.14285714285714" style="14"/>
  </cols>
  <sheetData>
    <row r="2" spans="1:1">
      <c r="A2" s="15" t="s">
        <v>114</v>
      </c>
    </row>
    <row r="3" spans="2:3">
      <c r="B3" s="14" t="s">
        <v>115</v>
      </c>
      <c r="C3" s="14">
        <v>1</v>
      </c>
    </row>
    <row r="4" spans="2:3">
      <c r="B4" s="14" t="s">
        <v>116</v>
      </c>
      <c r="C4" s="14">
        <v>1</v>
      </c>
    </row>
    <row r="5" spans="2:3">
      <c r="B5" s="14" t="s">
        <v>117</v>
      </c>
      <c r="C5" s="14">
        <v>1</v>
      </c>
    </row>
    <row r="7" spans="1:1">
      <c r="A7" s="15" t="s">
        <v>118</v>
      </c>
    </row>
    <row r="8" spans="2:3">
      <c r="B8" s="14" t="s">
        <v>115</v>
      </c>
      <c r="C8" s="14">
        <v>1</v>
      </c>
    </row>
    <row r="9" spans="2:3">
      <c r="B9" s="14" t="s">
        <v>116</v>
      </c>
      <c r="C9" s="14">
        <v>0</v>
      </c>
    </row>
    <row r="10" spans="2:3">
      <c r="B10" s="14" t="s">
        <v>117</v>
      </c>
      <c r="C10" s="14">
        <v>2</v>
      </c>
    </row>
    <row r="12" spans="1:1">
      <c r="A12" s="15" t="s">
        <v>119</v>
      </c>
    </row>
    <row r="13" spans="2:3">
      <c r="B13" s="14" t="s">
        <v>115</v>
      </c>
      <c r="C13" s="14">
        <v>2</v>
      </c>
    </row>
    <row r="14" spans="2:3">
      <c r="B14" s="14" t="s">
        <v>116</v>
      </c>
      <c r="C14" s="14">
        <v>0</v>
      </c>
    </row>
    <row r="15" spans="2:3">
      <c r="B15" s="14" t="s">
        <v>117</v>
      </c>
      <c r="C15" s="14">
        <v>0</v>
      </c>
    </row>
    <row r="17" spans="1:1">
      <c r="A17" s="15" t="s">
        <v>120</v>
      </c>
    </row>
    <row r="18" spans="2:3">
      <c r="B18" s="14" t="s">
        <v>115</v>
      </c>
      <c r="C18" s="14">
        <v>0</v>
      </c>
    </row>
    <row r="19" spans="2:3">
      <c r="B19" s="14" t="s">
        <v>116</v>
      </c>
      <c r="C19" s="14">
        <v>0</v>
      </c>
    </row>
    <row r="20" spans="2:3">
      <c r="B20" s="14" t="s">
        <v>117</v>
      </c>
      <c r="C20" s="14">
        <v>2</v>
      </c>
    </row>
    <row r="23" spans="1:1">
      <c r="A23" s="14" t="s">
        <v>121</v>
      </c>
    </row>
    <row r="25" spans="1:1">
      <c r="A25" s="16" t="s">
        <v>122</v>
      </c>
    </row>
    <row r="26" spans="1:1">
      <c r="A26" s="14" t="s">
        <v>123</v>
      </c>
    </row>
    <row r="28" spans="1:2">
      <c r="A28" s="14" t="s">
        <v>124</v>
      </c>
      <c r="B28" s="14" t="s">
        <v>125</v>
      </c>
    </row>
    <row r="29" spans="1:1">
      <c r="A29" s="14" t="s">
        <v>126</v>
      </c>
    </row>
    <row r="32" spans="1:3">
      <c r="A32" s="15" t="s">
        <v>127</v>
      </c>
      <c r="C32" s="14" t="s">
        <v>128</v>
      </c>
    </row>
    <row r="33" spans="1:1">
      <c r="A33" s="15"/>
    </row>
    <row r="34" spans="1:3">
      <c r="A34" s="16" t="s">
        <v>129</v>
      </c>
      <c r="C34" s="14" t="s">
        <v>130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zoomScale="190" zoomScaleNormal="190" topLeftCell="A5" workbookViewId="0">
      <selection activeCell="F4" sqref="F4"/>
    </sheetView>
  </sheetViews>
  <sheetFormatPr defaultColWidth="9.14285714285714" defaultRowHeight="15" outlineLevelCol="4"/>
  <cols>
    <col min="2" max="3" width="11.5714285714286" customWidth="1"/>
    <col min="5" max="5" width="16.5714285714286" hidden="1" customWidth="1"/>
  </cols>
  <sheetData>
    <row r="1" spans="1:1">
      <c r="A1" t="s">
        <v>131</v>
      </c>
    </row>
    <row r="2" spans="1:1">
      <c r="A2" t="s">
        <v>132</v>
      </c>
    </row>
    <row r="4" ht="15.75"/>
    <row r="5" ht="15.75" spans="2:5">
      <c r="B5" s="1" t="s">
        <v>64</v>
      </c>
      <c r="C5" s="2" t="s">
        <v>1</v>
      </c>
      <c r="D5" s="3" t="s">
        <v>2</v>
      </c>
      <c r="E5" t="s">
        <v>133</v>
      </c>
    </row>
    <row r="6" spans="2:5">
      <c r="B6" s="4">
        <v>1</v>
      </c>
      <c r="C6" s="5" t="s">
        <v>10</v>
      </c>
      <c r="D6" s="6">
        <v>20</v>
      </c>
      <c r="E6">
        <v>0</v>
      </c>
    </row>
    <row r="7" spans="2:5">
      <c r="B7" s="4">
        <v>2</v>
      </c>
      <c r="C7" s="7" t="s">
        <v>11</v>
      </c>
      <c r="D7" s="8">
        <v>24</v>
      </c>
      <c r="E7">
        <v>0</v>
      </c>
    </row>
    <row r="8" spans="2:5">
      <c r="B8" s="4">
        <v>3</v>
      </c>
      <c r="C8" s="7" t="s">
        <v>12</v>
      </c>
      <c r="D8" s="8">
        <v>28</v>
      </c>
      <c r="E8">
        <v>0</v>
      </c>
    </row>
    <row r="9" spans="2:5">
      <c r="B9" s="4">
        <v>4</v>
      </c>
      <c r="C9" s="9" t="s">
        <v>13</v>
      </c>
      <c r="D9" s="8">
        <v>65</v>
      </c>
      <c r="E9">
        <v>0</v>
      </c>
    </row>
    <row r="10" spans="2:5">
      <c r="B10" s="4">
        <v>5</v>
      </c>
      <c r="C10" s="7" t="s">
        <v>14</v>
      </c>
      <c r="D10" s="8">
        <v>24</v>
      </c>
      <c r="E10">
        <v>0</v>
      </c>
    </row>
    <row r="11" spans="2:5">
      <c r="B11" s="4">
        <v>6</v>
      </c>
      <c r="C11" s="7" t="s">
        <v>15</v>
      </c>
      <c r="D11" s="8">
        <v>29</v>
      </c>
      <c r="E11">
        <v>0</v>
      </c>
    </row>
    <row r="12" spans="2:5">
      <c r="B12" s="4">
        <v>7</v>
      </c>
      <c r="C12" s="7" t="s">
        <v>16</v>
      </c>
      <c r="D12" s="8">
        <v>35</v>
      </c>
      <c r="E12">
        <v>0</v>
      </c>
    </row>
    <row r="13" spans="2:5">
      <c r="B13" s="4">
        <v>8</v>
      </c>
      <c r="C13" s="7" t="s">
        <v>17</v>
      </c>
      <c r="D13" s="10">
        <v>3.54</v>
      </c>
      <c r="E13">
        <v>1</v>
      </c>
    </row>
    <row r="14" spans="2:5">
      <c r="B14" s="4">
        <v>9</v>
      </c>
      <c r="C14" s="7" t="s">
        <v>18</v>
      </c>
      <c r="D14" s="8">
        <v>23</v>
      </c>
      <c r="E14">
        <v>0</v>
      </c>
    </row>
    <row r="15" spans="2:5">
      <c r="B15" s="4">
        <v>10</v>
      </c>
      <c r="C15" s="7" t="s">
        <v>19</v>
      </c>
      <c r="D15" s="8">
        <v>27</v>
      </c>
      <c r="E15">
        <v>0</v>
      </c>
    </row>
    <row r="16" spans="2:5">
      <c r="B16" s="4">
        <v>11</v>
      </c>
      <c r="C16" s="7" t="s">
        <v>20</v>
      </c>
      <c r="D16" s="8">
        <v>36</v>
      </c>
      <c r="E16">
        <v>0</v>
      </c>
    </row>
    <row r="17" spans="2:5">
      <c r="B17" s="4">
        <v>12</v>
      </c>
      <c r="C17" s="9" t="s">
        <v>21</v>
      </c>
      <c r="D17" s="8">
        <v>85</v>
      </c>
      <c r="E17">
        <v>0</v>
      </c>
    </row>
    <row r="18" spans="2:5">
      <c r="B18" s="4">
        <v>13</v>
      </c>
      <c r="C18" s="7" t="s">
        <v>22</v>
      </c>
      <c r="D18" s="8">
        <v>25</v>
      </c>
      <c r="E18">
        <v>0</v>
      </c>
    </row>
    <row r="19" spans="2:5">
      <c r="B19" s="4">
        <v>14</v>
      </c>
      <c r="C19" s="7" t="s">
        <v>23</v>
      </c>
      <c r="D19" s="8">
        <v>27</v>
      </c>
      <c r="E19">
        <v>0</v>
      </c>
    </row>
    <row r="20" spans="2:5">
      <c r="B20" s="4">
        <v>15</v>
      </c>
      <c r="C20" s="7" t="s">
        <v>24</v>
      </c>
      <c r="D20" s="8">
        <v>37</v>
      </c>
      <c r="E20">
        <v>0</v>
      </c>
    </row>
    <row r="21" ht="15.75" spans="2:5">
      <c r="B21" s="11">
        <v>16</v>
      </c>
      <c r="C21" s="12" t="s">
        <v>25</v>
      </c>
      <c r="D21" s="13">
        <v>95</v>
      </c>
      <c r="E2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Lag_Lead_Diff</vt:lpstr>
      <vt:lpstr>ACF PACF</vt:lpstr>
      <vt:lpstr>Level 1</vt:lpstr>
      <vt:lpstr>Decomposition - I</vt:lpstr>
      <vt:lpstr>Decomposition - II</vt:lpstr>
      <vt:lpstr>ETS Model</vt:lpstr>
      <vt:lpstr>ARIMA family of algo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Archish</cp:lastModifiedBy>
  <dcterms:created xsi:type="dcterms:W3CDTF">2021-12-12T08:58:00Z</dcterms:created>
  <dcterms:modified xsi:type="dcterms:W3CDTF">2021-12-18T11:58:22Z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A28AC37806E042759C0091461BDCF201</vt:lpwstr>
  </property>
</Properties>
</file>