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DSP_September_(ML)\Class_17_Forecasting_Practical\"/>
    </mc:Choice>
  </mc:AlternateContent>
  <xr:revisionPtr revIDLastSave="0" documentId="13_ncr:1_{DC3BC62B-6789-42A7-AF16-F6B47671876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ag Lead Differencing" sheetId="1" r:id="rId1"/>
    <sheet name="Auto Corr Func(ACF) PartialACF" sheetId="2" r:id="rId2"/>
    <sheet name="Decomposition" sheetId="3" r:id="rId3"/>
    <sheet name="Decomposing the Data" sheetId="4" r:id="rId4"/>
    <sheet name="Auto Regressive" sheetId="5" r:id="rId5"/>
    <sheet name="ETS Mode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6" l="1"/>
  <c r="D14" i="6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I22" i="4" l="1"/>
  <c r="I23" i="4"/>
  <c r="I24" i="4"/>
  <c r="I21" i="4"/>
  <c r="G24" i="4"/>
  <c r="G23" i="4"/>
  <c r="G22" i="4"/>
  <c r="G21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5" i="4"/>
  <c r="F6" i="4"/>
  <c r="H6" i="4" s="1"/>
  <c r="F7" i="4"/>
  <c r="H7" i="4" s="1"/>
  <c r="F8" i="4"/>
  <c r="H8" i="4" s="1"/>
  <c r="F9" i="4"/>
  <c r="H9" i="4" s="1"/>
  <c r="F10" i="4"/>
  <c r="H10" i="4" s="1"/>
  <c r="F11" i="4"/>
  <c r="H11" i="4" s="1"/>
  <c r="F12" i="4"/>
  <c r="H12" i="4" s="1"/>
  <c r="F13" i="4"/>
  <c r="H13" i="4" s="1"/>
  <c r="F14" i="4"/>
  <c r="H14" i="4" s="1"/>
  <c r="F15" i="4"/>
  <c r="H15" i="4" s="1"/>
  <c r="F16" i="4"/>
  <c r="H16" i="4" s="1"/>
  <c r="F17" i="4"/>
  <c r="H17" i="4" s="1"/>
  <c r="F18" i="4"/>
  <c r="H18" i="4" s="1"/>
  <c r="F19" i="4"/>
  <c r="H19" i="4" s="1"/>
  <c r="F20" i="4"/>
  <c r="H20" i="4" s="1"/>
  <c r="F5" i="4"/>
  <c r="H5" i="4" s="1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6" i="4"/>
  <c r="D7" i="4"/>
  <c r="D5" i="4"/>
  <c r="F20" i="1"/>
  <c r="E20" i="1"/>
  <c r="D20" i="1"/>
  <c r="C20" i="1"/>
  <c r="L9" i="1"/>
  <c r="L10" i="1"/>
  <c r="L11" i="1"/>
  <c r="L12" i="1"/>
  <c r="L13" i="1"/>
  <c r="L14" i="1"/>
  <c r="L15" i="1"/>
  <c r="L16" i="1"/>
  <c r="L17" i="1"/>
  <c r="L18" i="1"/>
  <c r="L19" i="1"/>
  <c r="L8" i="1"/>
  <c r="L7" i="1"/>
  <c r="K9" i="1"/>
  <c r="K10" i="1"/>
  <c r="K11" i="1"/>
  <c r="K12" i="1"/>
  <c r="K13" i="1"/>
  <c r="K14" i="1"/>
  <c r="K15" i="1"/>
  <c r="K16" i="1"/>
  <c r="K17" i="1"/>
  <c r="K18" i="1"/>
  <c r="K19" i="1"/>
  <c r="K8" i="1"/>
  <c r="K7" i="1"/>
  <c r="K6" i="1"/>
  <c r="J9" i="1"/>
  <c r="J10" i="1"/>
  <c r="J11" i="1"/>
  <c r="J12" i="1"/>
  <c r="J13" i="1"/>
  <c r="J14" i="1"/>
  <c r="J15" i="1"/>
  <c r="J16" i="1"/>
  <c r="J17" i="1"/>
  <c r="J18" i="1"/>
  <c r="J19" i="1"/>
  <c r="J8" i="1"/>
  <c r="J7" i="1"/>
  <c r="J6" i="1"/>
  <c r="J5" i="1"/>
  <c r="I13" i="4" l="1"/>
  <c r="I20" i="4"/>
  <c r="I12" i="4"/>
  <c r="I8" i="4"/>
  <c r="I17" i="4"/>
  <c r="I16" i="4"/>
  <c r="I19" i="4"/>
  <c r="I15" i="4"/>
  <c r="I11" i="4"/>
  <c r="I7" i="4"/>
  <c r="I5" i="4"/>
  <c r="I9" i="4"/>
  <c r="I18" i="4"/>
  <c r="I14" i="4"/>
  <c r="I10" i="4"/>
  <c r="I6" i="4"/>
  <c r="C31" i="4"/>
  <c r="C30" i="4"/>
  <c r="C32" i="4"/>
  <c r="C29" i="4"/>
</calcChain>
</file>

<file path=xl/sharedStrings.xml><?xml version="1.0" encoding="utf-8"?>
<sst xmlns="http://schemas.openxmlformats.org/spreadsheetml/2006/main" count="204" uniqueCount="128">
  <si>
    <t>Time_Period</t>
  </si>
  <si>
    <t>Sales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</si>
  <si>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</si>
  <si>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</si>
  <si>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</si>
  <si>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</si>
  <si>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</si>
  <si>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</si>
  <si>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</si>
  <si>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</si>
  <si>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</si>
  <si>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</si>
  <si>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</si>
  <si>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</si>
  <si>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</si>
  <si>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</si>
  <si>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</si>
  <si>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</si>
  <si>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Lag_0
Lead_0</t>
  </si>
  <si>
    <t>Lag_1</t>
  </si>
  <si>
    <t>Lag_2</t>
  </si>
  <si>
    <t>Lag_3</t>
  </si>
  <si>
    <t>Lead_1</t>
  </si>
  <si>
    <t>Lead_2</t>
  </si>
  <si>
    <t>Lead_3</t>
  </si>
  <si>
    <t>Differencing</t>
  </si>
  <si>
    <t>Differencing of Lag1
(Doing a Lag on Differencing)</t>
  </si>
  <si>
    <t>Differencing of Lag2
(Doing a Lag of 2 on Differencing)</t>
  </si>
  <si>
    <t>Auto Correlation Function (ACF)</t>
  </si>
  <si>
    <t>ACF</t>
  </si>
  <si>
    <t>Correlation(Yt, Yt-1)</t>
  </si>
  <si>
    <t>Correlation(Yt, Yt-2)</t>
  </si>
  <si>
    <t>Correlation(Yt, Yt-3)</t>
  </si>
  <si>
    <t>Correlation(Yt, Lag_1)</t>
  </si>
  <si>
    <t>Correlation(Yt, Lag_0)</t>
  </si>
  <si>
    <t>Sales: Yt</t>
  </si>
  <si>
    <t>Correlation(Yt, Lag_2)</t>
  </si>
  <si>
    <t>Correlation(Yt, Lag_3)</t>
  </si>
  <si>
    <t>Partial Auto Correlation Function (PACF)</t>
  </si>
  <si>
    <t>PACF</t>
  </si>
  <si>
    <t>i.e.</t>
  </si>
  <si>
    <t>Correlation(Yt-1, Yt-2)</t>
  </si>
  <si>
    <t>Therefore,</t>
  </si>
  <si>
    <t>Correlation(Yt,Yt-2) == r</t>
  </si>
  <si>
    <t>Then,</t>
  </si>
  <si>
    <t>r(Yt-1, Yt-2)</t>
  </si>
  <si>
    <t>Hence,</t>
  </si>
  <si>
    <t>r is inflated</t>
  </si>
  <si>
    <t>Partial_Correlation(Yt, Lag_0)</t>
  </si>
  <si>
    <t>Partial_Correlation(Yt, Lag_2)</t>
  </si>
  <si>
    <t>Partial_Correlation(Yt, Lag_3)</t>
  </si>
  <si>
    <t>Partial_Correlation(Yt, Lag_1)</t>
  </si>
  <si>
    <t>RANDOM WALK (WHITE NOISE)</t>
  </si>
  <si>
    <t>Yt</t>
  </si>
  <si>
    <t>Tt</t>
  </si>
  <si>
    <t>St</t>
  </si>
  <si>
    <t>It</t>
  </si>
  <si>
    <t>Decomposition Methods</t>
  </si>
  <si>
    <t>Additive</t>
  </si>
  <si>
    <t>Multiplicative</t>
  </si>
  <si>
    <t>a.</t>
  </si>
  <si>
    <t>b.</t>
  </si>
  <si>
    <t>Time Index</t>
  </si>
  <si>
    <t>Yt =  St * Tt * It</t>
  </si>
  <si>
    <t>Yt = St + Tt + It</t>
  </si>
  <si>
    <t>Yt (St, Tt, It)</t>
  </si>
  <si>
    <t>Extracting Seasonality</t>
  </si>
  <si>
    <t>Seasonal Index</t>
  </si>
  <si>
    <t>Q1</t>
  </si>
  <si>
    <t>Q2</t>
  </si>
  <si>
    <t>Q3</t>
  </si>
  <si>
    <t>Q4</t>
  </si>
  <si>
    <t>Yt = St * Tt * It</t>
  </si>
  <si>
    <r>
      <t xml:space="preserve">Yt/St = </t>
    </r>
    <r>
      <rPr>
        <b/>
        <sz val="11"/>
        <color theme="1"/>
        <rFont val="Calibri"/>
        <family val="2"/>
        <scheme val="minor"/>
      </rPr>
      <t>Tt * It</t>
    </r>
  </si>
  <si>
    <t>Extracting Trend</t>
  </si>
  <si>
    <t>Deseasonalized</t>
  </si>
  <si>
    <t>Trend</t>
  </si>
  <si>
    <t>Seasonality</t>
  </si>
  <si>
    <t>Seasonality Index</t>
  </si>
  <si>
    <t>Extracting Irregularity</t>
  </si>
  <si>
    <t>It = Deseasonalized / Tt</t>
  </si>
  <si>
    <t>Irregularity</t>
  </si>
  <si>
    <t>Forecasted</t>
  </si>
  <si>
    <t>2012-Q1</t>
  </si>
  <si>
    <t>2012-Q2</t>
  </si>
  <si>
    <t>2012-Q3</t>
  </si>
  <si>
    <t>2012-Q4</t>
  </si>
  <si>
    <t>Auto Regressive</t>
  </si>
  <si>
    <t>(AR)</t>
  </si>
  <si>
    <t>Yt(Yt-1, Yt-2, Yt-3 …. Yt-n)</t>
  </si>
  <si>
    <t>Yt~Yt-1, Yt-2, Yt-3 …. Yt-n</t>
  </si>
  <si>
    <t>We require the current value to be a function of the past values. That's what statistical forecasting is all about.</t>
  </si>
  <si>
    <t>If we write this concept in the form of an equation</t>
  </si>
  <si>
    <t>This eq. is similar to regression</t>
  </si>
  <si>
    <t>Y~x1+x2+x3 … xn</t>
  </si>
  <si>
    <t>Thus, the equation that AR model uses is as follows</t>
  </si>
  <si>
    <t>Yt = B1*Yt-1 + B2*Yt-2 + B3*Yt-3 …. + Bn*Yt-n</t>
  </si>
  <si>
    <t>Y</t>
  </si>
  <si>
    <t>x1</t>
  </si>
  <si>
    <t>x2</t>
  </si>
  <si>
    <t>x3</t>
  </si>
  <si>
    <t>ETS Model /  Smoothing Model / Holt Winter's Model</t>
  </si>
  <si>
    <t>We have 3 types of ETS Models</t>
  </si>
  <si>
    <t>Single Exponential</t>
  </si>
  <si>
    <t>Double Exponential</t>
  </si>
  <si>
    <t>Triple Exponential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</si>
  <si>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</si>
  <si>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</si>
  <si>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</si>
  <si>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</si>
  <si>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</si>
  <si>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</si>
  <si>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</si>
  <si>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</si>
  <si>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</si>
  <si>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</si>
  <si>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</si>
  <si>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</si>
  <si>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</si>
  <si>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</si>
  <si>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</si>
  <si>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</si>
  <si>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Time Period</t>
  </si>
  <si>
    <t>Alpha</t>
  </si>
  <si>
    <t>Yt+1 = a*Last_Actual_Value + ((1-a)*Last_Forecasted_Value)</t>
  </si>
  <si>
    <t>Differncing=1</t>
  </si>
  <si>
    <t>Differncing=2</t>
  </si>
  <si>
    <t>Differncing=3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</si>
</sst>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7030A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0" xfId="0" applyFont="1" applyFill="1"/>
    <xf numFmtId="0" fontId="0" fillId="3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3" borderId="3" xfId="0" applyFill="1" applyBorder="1"/>
    <xf numFmtId="0" fontId="0" fillId="3" borderId="4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1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0" fillId="2" borderId="9" xfId="0" applyFill="1" applyBorder="1"/>
    <xf numFmtId="0" fontId="0" fillId="2" borderId="11" xfId="0" applyFill="1" applyBorder="1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ont="1" applyFill="1" applyBorder="1"/>
    <xf numFmtId="0" fontId="1" fillId="2" borderId="5" xfId="0" applyFont="1" applyFill="1" applyBorder="1"/>
    <xf numFmtId="0" fontId="1" fillId="2" borderId="0" xfId="0" applyFont="1" applyFill="1" applyAlignment="1">
      <alignment horizontal="center" vertical="center"/>
    </xf>
    <xf numFmtId="0" fontId="0" fillId="4" borderId="0" xfId="0" applyFill="1"/>
    <xf numFmtId="0" fontId="0" fillId="2" borderId="0" xfId="0" applyFill="1" applyAlignment="1">
      <alignment horizontal="right"/>
    </xf>
    <xf numFmtId="0" fontId="2" fillId="2" borderId="0" xfId="0" applyFont="1" applyFill="1"/>
    <xf numFmtId="2" fontId="0" fillId="2" borderId="0" xfId="0" applyNumberFormat="1" applyFill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2" fontId="0" fillId="2" borderId="15" xfId="0" applyNumberForma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 vertical="center"/>
    </xf>
    <xf numFmtId="0" fontId="0" fillId="5" borderId="13" xfId="0" applyFill="1" applyBorder="1" applyAlignment="1">
      <alignment horizontal="center"/>
    </xf>
    <xf numFmtId="0" fontId="0" fillId="5" borderId="10" xfId="0" applyFill="1" applyBorder="1"/>
    <xf numFmtId="0" fontId="0" fillId="5" borderId="14" xfId="0" applyFill="1" applyBorder="1" applyAlignment="1">
      <alignment horizontal="center"/>
    </xf>
    <xf numFmtId="0" fontId="0" fillId="5" borderId="0" xfId="0" applyFill="1" applyBorder="1"/>
    <xf numFmtId="0" fontId="0" fillId="5" borderId="15" xfId="0" applyFill="1" applyBorder="1" applyAlignment="1">
      <alignment horizontal="center"/>
    </xf>
    <xf numFmtId="0" fontId="0" fillId="5" borderId="7" xfId="0" applyFill="1" applyBorder="1"/>
    <xf numFmtId="2" fontId="0" fillId="5" borderId="10" xfId="0" applyNumberFormat="1" applyFill="1" applyBorder="1" applyAlignment="1">
      <alignment horizontal="center"/>
    </xf>
    <xf numFmtId="2" fontId="0" fillId="5" borderId="0" xfId="0" applyNumberFormat="1" applyFill="1" applyBorder="1" applyAlignment="1">
      <alignment horizontal="center"/>
    </xf>
    <xf numFmtId="2" fontId="0" fillId="5" borderId="7" xfId="0" applyNumberFormat="1" applyFill="1" applyBorder="1" applyAlignment="1">
      <alignment horizontal="center"/>
    </xf>
    <xf numFmtId="0" fontId="0" fillId="5" borderId="9" xfId="0" applyFill="1" applyBorder="1"/>
    <xf numFmtId="2" fontId="0" fillId="5" borderId="11" xfId="0" applyNumberFormat="1" applyFill="1" applyBorder="1" applyAlignment="1">
      <alignment horizontal="center"/>
    </xf>
    <xf numFmtId="0" fontId="0" fillId="5" borderId="3" xfId="0" applyFill="1" applyBorder="1"/>
    <xf numFmtId="2" fontId="0" fillId="5" borderId="4" xfId="0" applyNumberFormat="1" applyFill="1" applyBorder="1" applyAlignment="1">
      <alignment horizontal="center"/>
    </xf>
    <xf numFmtId="0" fontId="0" fillId="5" borderId="5" xfId="0" applyFill="1" applyBorder="1"/>
    <xf numFmtId="2" fontId="0" fillId="5" borderId="6" xfId="0" applyNumberFormat="1" applyFill="1" applyBorder="1" applyAlignment="1">
      <alignment horizontal="center"/>
    </xf>
    <xf numFmtId="2" fontId="0" fillId="5" borderId="9" xfId="0" applyNumberForma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5" xfId="0" applyNumberFormat="1" applyFill="1" applyBorder="1" applyAlignment="1">
      <alignment horizontal="center"/>
    </xf>
    <xf numFmtId="164" fontId="0" fillId="5" borderId="14" xfId="0" applyNumberFormat="1" applyFill="1" applyBorder="1" applyAlignment="1">
      <alignment horizontal="center"/>
    </xf>
    <xf numFmtId="164" fontId="0" fillId="5" borderId="15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0" fontId="0" fillId="6" borderId="9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164" fontId="0" fillId="6" borderId="11" xfId="0" applyNumberFormat="1" applyFill="1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164" fontId="0" fillId="6" borderId="6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Decomposition!$C$7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Decomposition!$B$8:$B$23</c:f>
              <c:strCache>
                <c:ptCount val="16"/>
                <c:pt idx="0">
                  <c:v>2008-Q1</c:v>
                </c:pt>
                <c:pt idx="1">
                  <c:v>2008-Q2</c:v>
                </c:pt>
                <c:pt idx="2">
                  <c:v>2008-Q3</c:v>
                </c:pt>
                <c:pt idx="3">
                  <c:v>2008-Q4</c:v>
                </c:pt>
                <c:pt idx="4">
                  <c:v>2009-Q1</c:v>
                </c:pt>
                <c:pt idx="5">
                  <c:v>2009-Q2</c:v>
                </c:pt>
                <c:pt idx="6">
                  <c:v>2009-Q3</c:v>
                </c:pt>
                <c:pt idx="7">
                  <c:v>2009-Q4</c:v>
                </c:pt>
                <c:pt idx="8">
                  <c:v>2010-Q1</c:v>
                </c:pt>
                <c:pt idx="9">
                  <c:v>2010-Q2</c:v>
                </c:pt>
                <c:pt idx="10">
                  <c:v>2010-Q3</c:v>
                </c:pt>
                <c:pt idx="11">
                  <c:v>2010-Q4</c:v>
                </c:pt>
                <c:pt idx="12">
                  <c:v>2011-Q1</c:v>
                </c:pt>
                <c:pt idx="13">
                  <c:v>2011-Q2</c:v>
                </c:pt>
                <c:pt idx="14">
                  <c:v>2011-Q3</c:v>
                </c:pt>
                <c:pt idx="15">
                  <c:v>2011-Q4</c:v>
                </c:pt>
              </c:strCache>
            </c:strRef>
          </c:cat>
          <c:val>
            <c:numRef>
              <c:f>Decomposition!$C$8:$C$23</c:f>
              <c:numCache>
                <c:formatCode>General</c:formatCode>
                <c:ptCount val="16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65</c:v>
                </c:pt>
                <c:pt idx="4">
                  <c:v>24</c:v>
                </c:pt>
                <c:pt idx="5">
                  <c:v>29</c:v>
                </c:pt>
                <c:pt idx="6">
                  <c:v>35</c:v>
                </c:pt>
                <c:pt idx="7">
                  <c:v>80</c:v>
                </c:pt>
                <c:pt idx="8">
                  <c:v>23</c:v>
                </c:pt>
                <c:pt idx="9">
                  <c:v>27</c:v>
                </c:pt>
                <c:pt idx="10">
                  <c:v>36</c:v>
                </c:pt>
                <c:pt idx="11">
                  <c:v>85</c:v>
                </c:pt>
                <c:pt idx="12">
                  <c:v>25</c:v>
                </c:pt>
                <c:pt idx="13">
                  <c:v>27</c:v>
                </c:pt>
                <c:pt idx="14">
                  <c:v>37</c:v>
                </c:pt>
                <c:pt idx="1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2-4E9F-9081-F4E4A3CB7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455248"/>
        <c:axId val="2068465648"/>
      </c:lineChart>
      <c:catAx>
        <c:axId val="206845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465648"/>
        <c:crosses val="autoZero"/>
        <c:auto val="1"/>
        <c:lblAlgn val="ctr"/>
        <c:lblOffset val="100"/>
        <c:noMultiLvlLbl val="0"/>
      </c:catAx>
      <c:valAx>
        <c:axId val="206846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45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8782954892868841E-2"/>
                  <c:y val="-0.1551516384821518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="1" baseline="0"/>
                      <a:t>y = 0.6947x + 35.345</a:t>
                    </a:r>
                    <a:endParaRPr lang="en-US" sz="20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'Decomposing the Data'!$F$5:$F$20</c:f>
              <c:numCache>
                <c:formatCode>0.00</c:formatCode>
                <c:ptCount val="16"/>
                <c:pt idx="0">
                  <c:v>35.869565217391305</c:v>
                </c:pt>
                <c:pt idx="1">
                  <c:v>37.009345794392523</c:v>
                </c:pt>
                <c:pt idx="2">
                  <c:v>33.970588235294116</c:v>
                </c:pt>
                <c:pt idx="3">
                  <c:v>33</c:v>
                </c:pt>
                <c:pt idx="4">
                  <c:v>43.043478260869563</c:v>
                </c:pt>
                <c:pt idx="5">
                  <c:v>44.719626168224302</c:v>
                </c:pt>
                <c:pt idx="6">
                  <c:v>42.463235294117645</c:v>
                </c:pt>
                <c:pt idx="7">
                  <c:v>40.615384615384613</c:v>
                </c:pt>
                <c:pt idx="8">
                  <c:v>41.25</c:v>
                </c:pt>
                <c:pt idx="9">
                  <c:v>41.635514018691595</c:v>
                </c:pt>
                <c:pt idx="10">
                  <c:v>43.676470588235297</c:v>
                </c:pt>
                <c:pt idx="11">
                  <c:v>43.153846153846153</c:v>
                </c:pt>
                <c:pt idx="12">
                  <c:v>44.836956521739125</c:v>
                </c:pt>
                <c:pt idx="13">
                  <c:v>41.635514018691595</c:v>
                </c:pt>
                <c:pt idx="14">
                  <c:v>44.889705882352942</c:v>
                </c:pt>
                <c:pt idx="15">
                  <c:v>48.230769230769234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23-42FE-B543-141993F04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108368"/>
        <c:axId val="2072105872"/>
      </c:scatterChart>
      <c:valAx>
        <c:axId val="207210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105872"/>
        <c:crosses val="autoZero"/>
        <c:crossBetween val="midCat"/>
      </c:valAx>
      <c:valAx>
        <c:axId val="20721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10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Trend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'Decomposing the Data'!$G$5:$G$20</c:f>
              <c:numCache>
                <c:formatCode>General</c:formatCode>
                <c:ptCount val="16"/>
                <c:pt idx="0">
                  <c:v>36.039699999999996</c:v>
                </c:pt>
                <c:pt idx="1">
                  <c:v>36.734400000000001</c:v>
                </c:pt>
                <c:pt idx="2">
                  <c:v>37.429099999999998</c:v>
                </c:pt>
                <c:pt idx="3">
                  <c:v>38.123799999999996</c:v>
                </c:pt>
                <c:pt idx="4">
                  <c:v>38.8185</c:v>
                </c:pt>
                <c:pt idx="5">
                  <c:v>39.513199999999998</c:v>
                </c:pt>
                <c:pt idx="6">
                  <c:v>40.207899999999995</c:v>
                </c:pt>
                <c:pt idx="7">
                  <c:v>40.9026</c:v>
                </c:pt>
                <c:pt idx="8">
                  <c:v>41.597299999999997</c:v>
                </c:pt>
                <c:pt idx="9">
                  <c:v>42.292000000000002</c:v>
                </c:pt>
                <c:pt idx="10">
                  <c:v>42.986699999999999</c:v>
                </c:pt>
                <c:pt idx="11">
                  <c:v>43.681399999999996</c:v>
                </c:pt>
                <c:pt idx="12">
                  <c:v>44.376100000000001</c:v>
                </c:pt>
                <c:pt idx="13">
                  <c:v>45.070799999999998</c:v>
                </c:pt>
                <c:pt idx="14">
                  <c:v>45.765500000000003</c:v>
                </c:pt>
                <c:pt idx="15">
                  <c:v>46.4602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5E-49E8-ABEF-0E9E6C0B1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080496"/>
        <c:axId val="2072071760"/>
      </c:lineChart>
      <c:catAx>
        <c:axId val="2072080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071760"/>
        <c:crosses val="autoZero"/>
        <c:auto val="1"/>
        <c:lblAlgn val="ctr"/>
        <c:lblOffset val="100"/>
        <c:noMultiLvlLbl val="0"/>
      </c:catAx>
      <c:valAx>
        <c:axId val="207207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08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Seasonality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'Decomposing the Data'!$E$5:$E$20</c:f>
              <c:numCache>
                <c:formatCode>0.00</c:formatCode>
                <c:ptCount val="16"/>
                <c:pt idx="0">
                  <c:v>0.55757575757575761</c:v>
                </c:pt>
                <c:pt idx="1">
                  <c:v>0.64848484848484844</c:v>
                </c:pt>
                <c:pt idx="2">
                  <c:v>0.82424242424242422</c:v>
                </c:pt>
                <c:pt idx="3">
                  <c:v>1.9696969696969697</c:v>
                </c:pt>
                <c:pt idx="4">
                  <c:v>0.55757575757575761</c:v>
                </c:pt>
                <c:pt idx="5">
                  <c:v>0.64848484848484844</c:v>
                </c:pt>
                <c:pt idx="6">
                  <c:v>0.82424242424242422</c:v>
                </c:pt>
                <c:pt idx="7">
                  <c:v>1.9696969696969697</c:v>
                </c:pt>
                <c:pt idx="8">
                  <c:v>0.55757575757575761</c:v>
                </c:pt>
                <c:pt idx="9">
                  <c:v>0.64848484848484844</c:v>
                </c:pt>
                <c:pt idx="10">
                  <c:v>0.82424242424242422</c:v>
                </c:pt>
                <c:pt idx="11">
                  <c:v>1.9696969696969697</c:v>
                </c:pt>
                <c:pt idx="12">
                  <c:v>0.55757575757575761</c:v>
                </c:pt>
                <c:pt idx="13">
                  <c:v>0.64848484848484844</c:v>
                </c:pt>
                <c:pt idx="14">
                  <c:v>0.82424242424242422</c:v>
                </c:pt>
                <c:pt idx="15">
                  <c:v>1.9696969696969697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25-4917-9501-F9854AD3A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066352"/>
        <c:axId val="2072066768"/>
      </c:lineChart>
      <c:catAx>
        <c:axId val="207206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066768"/>
        <c:crosses val="autoZero"/>
        <c:auto val="1"/>
        <c:lblAlgn val="ctr"/>
        <c:lblOffset val="100"/>
        <c:noMultiLvlLbl val="0"/>
      </c:catAx>
      <c:valAx>
        <c:axId val="20720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06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Irregularity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'Decomposing the Data'!$H$5:$H$20</c:f>
              <c:numCache>
                <c:formatCode>0.00</c:formatCode>
                <c:ptCount val="16"/>
                <c:pt idx="0">
                  <c:v>0.9952792397659056</c:v>
                </c:pt>
                <c:pt idx="1">
                  <c:v>1.0074846953915817</c:v>
                </c:pt>
                <c:pt idx="2">
                  <c:v>0.90759831882930975</c:v>
                </c:pt>
                <c:pt idx="3">
                  <c:v>0.8656010156385251</c:v>
                </c:pt>
                <c:pt idx="4">
                  <c:v>1.108839297264695</c:v>
                </c:pt>
                <c:pt idx="5">
                  <c:v>1.1317642248216875</c:v>
                </c:pt>
                <c:pt idx="6">
                  <c:v>1.056091844988613</c:v>
                </c:pt>
                <c:pt idx="7">
                  <c:v>0.99297806534021338</c:v>
                </c:pt>
                <c:pt idx="8">
                  <c:v>0.9916509004190176</c:v>
                </c:pt>
                <c:pt idx="9">
                  <c:v>0.98447730111348697</c:v>
                </c:pt>
                <c:pt idx="10">
                  <c:v>1.0160461395788767</c:v>
                </c:pt>
                <c:pt idx="11">
                  <c:v>0.98792268915021397</c:v>
                </c:pt>
                <c:pt idx="12">
                  <c:v>1.0103852416444692</c:v>
                </c:pt>
                <c:pt idx="13">
                  <c:v>0.92378023063028825</c:v>
                </c:pt>
                <c:pt idx="14">
                  <c:v>0.98086344260093172</c:v>
                </c:pt>
                <c:pt idx="15">
                  <c:v>1.0381093759985802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8-46A1-9191-521B187E2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92032"/>
        <c:axId val="78684544"/>
      </c:lineChart>
      <c:catAx>
        <c:axId val="78692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4544"/>
        <c:crosses val="autoZero"/>
        <c:auto val="1"/>
        <c:lblAlgn val="ctr"/>
        <c:lblOffset val="100"/>
        <c:noMultiLvlLbl val="0"/>
      </c:catAx>
      <c:valAx>
        <c:axId val="786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9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69836</xdr:colOff>
      <xdr:row>14</xdr:row>
      <xdr:rowOff>109908</xdr:rowOff>
    </xdr:from>
    <xdr:to>
      <xdr:col>12</xdr:col>
      <xdr:colOff>527539</xdr:colOff>
      <xdr:row>24</xdr:row>
      <xdr:rowOff>36635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8DB014-04FF-47EE-9497-C7CF1AC75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539750</xdr:colOff>
      <xdr:row>34</xdr:row>
      <xdr:rowOff>25402</xdr:rowOff>
    </xdr:from>
    <xdr:to>
      <xdr:col>8</xdr:col>
      <xdr:colOff>0</xdr:colOff>
      <xdr:row>52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80D7A7B-06AD-40CA-978E-11E75CBE6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615949</xdr:colOff>
      <xdr:row>54</xdr:row>
      <xdr:rowOff>42332</xdr:rowOff>
    </xdr:from>
    <xdr:to>
      <xdr:col>6</xdr:col>
      <xdr:colOff>590549</xdr:colOff>
      <xdr:row>73</xdr:row>
      <xdr:rowOff>95249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20C1060-8562-4EA7-A6E2-AA264BC9E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58208</xdr:colOff>
      <xdr:row>75</xdr:row>
      <xdr:rowOff>184150</xdr:rowOff>
    </xdr:from>
    <xdr:to>
      <xdr:col>5</xdr:col>
      <xdr:colOff>396874</xdr:colOff>
      <xdr:row>90</xdr:row>
      <xdr:rowOff>27517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1C8F639-36F1-4964-8978-9EF328B07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176893</xdr:colOff>
      <xdr:row>94</xdr:row>
      <xdr:rowOff>117411</xdr:rowOff>
    </xdr:from>
    <xdr:to>
      <xdr:col>5</xdr:col>
      <xdr:colOff>353786</xdr:colOff>
      <xdr:row>108</xdr:row>
      <xdr:rowOff>90585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446D31F-0084-455B-A6B9-60B06FD5F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0"/>
  <sheetViews>
    <sheetView tabSelected="1" topLeftCell="A2" zoomScaleNormal="100" workbookViewId="0">
      <selection activeCell="A2" sqref="A2"/>
    </sheetView>
  </sheetViews>
  <sheetFormatPr defaultRowHeight="15" x14ac:dyDescent="0.25"/>
  <cols>
    <col min="1" max="1" width="9.140625" style="1"/>
    <col min="2" max="2" width="12.28515625" style="1" bestFit="1" customWidth="1"/>
    <col min="3" max="9" width="9.140625" style="1"/>
    <col min="10" max="10" width="14.7109375" style="1" customWidth="1"/>
    <col min="11" max="11" width="27.5703125" style="1" customWidth="1"/>
    <col min="12" max="12" width="30.85546875" style="1" bestFit="1" customWidth="1"/>
    <col min="13" max="16384" width="9.140625" style="1"/>
  </cols>
  <sheetData>
    <row r="1" spans="2:12" ht="15.75" thickBot="1" x14ac:dyDescent="0.3"/>
    <row r="2" spans="2:12" ht="30.75" thickBot="1" x14ac:dyDescent="0.3">
      <c r="C2" s="27" t="s">
        <v>18</v>
      </c>
      <c r="J2" s="8" t="s">
        <v>125</v>
      </c>
      <c r="K2" s="8" t="s">
        <v>126</v>
      </c>
      <c r="L2" s="8" t="s">
        <v>127</v>
      </c>
    </row>
    <row r="3" spans="2:12" ht="30.75" thickBot="1" x14ac:dyDescent="0.3">
      <c r="B3" s="2" t="s">
        <v>0</v>
      </c>
      <c r="C3" s="3" t="s">
        <v>1</v>
      </c>
      <c r="D3" s="2" t="s">
        <v>19</v>
      </c>
      <c r="E3" s="28" t="s">
        <v>20</v>
      </c>
      <c r="F3" s="3" t="s">
        <v>21</v>
      </c>
      <c r="G3" s="2" t="s">
        <v>22</v>
      </c>
      <c r="H3" s="28" t="s">
        <v>23</v>
      </c>
      <c r="I3" s="3" t="s">
        <v>24</v>
      </c>
      <c r="J3" s="39" t="s">
        <v>25</v>
      </c>
      <c r="K3" s="40" t="s">
        <v>26</v>
      </c>
      <c r="L3" s="41" t="s">
        <v>27</v>
      </c>
    </row>
    <row r="4" spans="2:12" x14ac:dyDescent="0.25">
      <c r="B4" s="4" t="s">
        <v>2</v>
      </c>
      <c r="C4" s="9">
        <v>20</v>
      </c>
      <c r="D4" s="13"/>
      <c r="E4" s="14"/>
      <c r="F4" s="15"/>
      <c r="G4" s="19">
        <v>24</v>
      </c>
      <c r="H4" s="20">
        <v>28</v>
      </c>
      <c r="I4" s="21">
        <v>65</v>
      </c>
      <c r="J4" s="30"/>
      <c r="K4" s="33"/>
      <c r="L4" s="34"/>
    </row>
    <row r="5" spans="2:12" x14ac:dyDescent="0.25">
      <c r="B5" s="4" t="s">
        <v>3</v>
      </c>
      <c r="C5" s="9">
        <v>24</v>
      </c>
      <c r="D5" s="16">
        <v>20</v>
      </c>
      <c r="E5" s="11"/>
      <c r="F5" s="17"/>
      <c r="G5" s="16">
        <v>28</v>
      </c>
      <c r="H5" s="12">
        <v>65</v>
      </c>
      <c r="I5" s="18">
        <v>24</v>
      </c>
      <c r="J5" s="31">
        <f>C5-C4</f>
        <v>4</v>
      </c>
      <c r="K5" s="33"/>
      <c r="L5" s="34"/>
    </row>
    <row r="6" spans="2:12" x14ac:dyDescent="0.25">
      <c r="B6" s="4" t="s">
        <v>4</v>
      </c>
      <c r="C6" s="9">
        <v>28</v>
      </c>
      <c r="D6" s="16">
        <v>24</v>
      </c>
      <c r="E6" s="12">
        <v>20</v>
      </c>
      <c r="F6" s="17"/>
      <c r="G6" s="16">
        <v>65</v>
      </c>
      <c r="H6" s="12">
        <v>24</v>
      </c>
      <c r="I6" s="18">
        <v>29</v>
      </c>
      <c r="J6" s="31">
        <f>C6-C5</f>
        <v>4</v>
      </c>
      <c r="K6" s="35">
        <f>D6-D5</f>
        <v>4</v>
      </c>
      <c r="L6" s="34"/>
    </row>
    <row r="7" spans="2:12" x14ac:dyDescent="0.25">
      <c r="B7" s="4" t="s">
        <v>5</v>
      </c>
      <c r="C7" s="9">
        <v>65</v>
      </c>
      <c r="D7" s="16">
        <v>28</v>
      </c>
      <c r="E7" s="12">
        <v>24</v>
      </c>
      <c r="F7" s="18">
        <v>20</v>
      </c>
      <c r="G7" s="16">
        <v>24</v>
      </c>
      <c r="H7" s="12">
        <v>29</v>
      </c>
      <c r="I7" s="18">
        <v>35</v>
      </c>
      <c r="J7" s="31">
        <f>C7-C6</f>
        <v>37</v>
      </c>
      <c r="K7" s="35">
        <f>D7-D6</f>
        <v>4</v>
      </c>
      <c r="L7" s="36">
        <f>E7-E6</f>
        <v>4</v>
      </c>
    </row>
    <row r="8" spans="2:12" x14ac:dyDescent="0.25">
      <c r="B8" s="4" t="s">
        <v>6</v>
      </c>
      <c r="C8" s="9">
        <v>24</v>
      </c>
      <c r="D8" s="4">
        <v>65</v>
      </c>
      <c r="E8" s="12">
        <v>28</v>
      </c>
      <c r="F8" s="18">
        <v>24</v>
      </c>
      <c r="G8" s="4">
        <v>29</v>
      </c>
      <c r="H8" s="12">
        <v>35</v>
      </c>
      <c r="I8" s="18">
        <v>20</v>
      </c>
      <c r="J8" s="31">
        <f>C8-C7</f>
        <v>-41</v>
      </c>
      <c r="K8" s="35">
        <f>D8-D7</f>
        <v>37</v>
      </c>
      <c r="L8" s="36">
        <f>E8-E7</f>
        <v>4</v>
      </c>
    </row>
    <row r="9" spans="2:12" x14ac:dyDescent="0.25">
      <c r="B9" s="4" t="s">
        <v>7</v>
      </c>
      <c r="C9" s="9">
        <v>29</v>
      </c>
      <c r="D9" s="4">
        <v>24</v>
      </c>
      <c r="E9" s="9">
        <v>65</v>
      </c>
      <c r="F9" s="18">
        <v>28</v>
      </c>
      <c r="G9" s="4">
        <v>35</v>
      </c>
      <c r="H9" s="9">
        <v>20</v>
      </c>
      <c r="I9" s="18">
        <v>23</v>
      </c>
      <c r="J9" s="31">
        <f t="shared" ref="J9:J19" si="0">C9-C8</f>
        <v>5</v>
      </c>
      <c r="K9" s="35">
        <f t="shared" ref="K9:K19" si="1">D9-D8</f>
        <v>-41</v>
      </c>
      <c r="L9" s="36">
        <f t="shared" ref="L9:L19" si="2">E9-E8</f>
        <v>37</v>
      </c>
    </row>
    <row r="10" spans="2:12" x14ac:dyDescent="0.25">
      <c r="B10" s="4" t="s">
        <v>8</v>
      </c>
      <c r="C10" s="9">
        <v>35</v>
      </c>
      <c r="D10" s="4">
        <v>29</v>
      </c>
      <c r="E10" s="9">
        <v>24</v>
      </c>
      <c r="F10" s="5">
        <v>65</v>
      </c>
      <c r="G10" s="4">
        <v>20</v>
      </c>
      <c r="H10" s="9">
        <v>23</v>
      </c>
      <c r="I10" s="5">
        <v>27</v>
      </c>
      <c r="J10" s="31">
        <f t="shared" si="0"/>
        <v>6</v>
      </c>
      <c r="K10" s="35">
        <f t="shared" si="1"/>
        <v>5</v>
      </c>
      <c r="L10" s="36">
        <f t="shared" si="2"/>
        <v>-41</v>
      </c>
    </row>
    <row r="11" spans="2:12" x14ac:dyDescent="0.25">
      <c r="B11" s="4" t="s">
        <v>9</v>
      </c>
      <c r="C11" s="9">
        <v>20</v>
      </c>
      <c r="D11" s="4">
        <v>35</v>
      </c>
      <c r="E11" s="9">
        <v>29</v>
      </c>
      <c r="F11" s="5">
        <v>24</v>
      </c>
      <c r="G11" s="4">
        <v>23</v>
      </c>
      <c r="H11" s="9">
        <v>27</v>
      </c>
      <c r="I11" s="5">
        <v>36</v>
      </c>
      <c r="J11" s="31">
        <f t="shared" si="0"/>
        <v>-15</v>
      </c>
      <c r="K11" s="35">
        <f t="shared" si="1"/>
        <v>6</v>
      </c>
      <c r="L11" s="36">
        <f t="shared" si="2"/>
        <v>5</v>
      </c>
    </row>
    <row r="12" spans="2:12" x14ac:dyDescent="0.25">
      <c r="B12" s="4" t="s">
        <v>10</v>
      </c>
      <c r="C12" s="9">
        <v>23</v>
      </c>
      <c r="D12" s="4">
        <v>20</v>
      </c>
      <c r="E12" s="9">
        <v>35</v>
      </c>
      <c r="F12" s="5">
        <v>29</v>
      </c>
      <c r="G12" s="4">
        <v>27</v>
      </c>
      <c r="H12" s="9">
        <v>36</v>
      </c>
      <c r="I12" s="5">
        <v>85</v>
      </c>
      <c r="J12" s="31">
        <f t="shared" si="0"/>
        <v>3</v>
      </c>
      <c r="K12" s="35">
        <f t="shared" si="1"/>
        <v>-15</v>
      </c>
      <c r="L12" s="36">
        <f t="shared" si="2"/>
        <v>6</v>
      </c>
    </row>
    <row r="13" spans="2:12" x14ac:dyDescent="0.25">
      <c r="B13" s="4" t="s">
        <v>11</v>
      </c>
      <c r="C13" s="9">
        <v>27</v>
      </c>
      <c r="D13" s="4">
        <v>23</v>
      </c>
      <c r="E13" s="9">
        <v>20</v>
      </c>
      <c r="F13" s="5">
        <v>35</v>
      </c>
      <c r="G13" s="4">
        <v>36</v>
      </c>
      <c r="H13" s="9">
        <v>85</v>
      </c>
      <c r="I13" s="5">
        <v>25</v>
      </c>
      <c r="J13" s="31">
        <f t="shared" si="0"/>
        <v>4</v>
      </c>
      <c r="K13" s="35">
        <f t="shared" si="1"/>
        <v>3</v>
      </c>
      <c r="L13" s="36">
        <f t="shared" si="2"/>
        <v>-15</v>
      </c>
    </row>
    <row r="14" spans="2:12" x14ac:dyDescent="0.25">
      <c r="B14" s="4" t="s">
        <v>12</v>
      </c>
      <c r="C14" s="9">
        <v>36</v>
      </c>
      <c r="D14" s="4">
        <v>27</v>
      </c>
      <c r="E14" s="9">
        <v>23</v>
      </c>
      <c r="F14" s="5">
        <v>20</v>
      </c>
      <c r="G14" s="4">
        <v>85</v>
      </c>
      <c r="H14" s="9">
        <v>25</v>
      </c>
      <c r="I14" s="5">
        <v>27</v>
      </c>
      <c r="J14" s="31">
        <f t="shared" si="0"/>
        <v>9</v>
      </c>
      <c r="K14" s="35">
        <f t="shared" si="1"/>
        <v>4</v>
      </c>
      <c r="L14" s="36">
        <f t="shared" si="2"/>
        <v>3</v>
      </c>
    </row>
    <row r="15" spans="2:12" x14ac:dyDescent="0.25">
      <c r="B15" s="4" t="s">
        <v>13</v>
      </c>
      <c r="C15" s="9">
        <v>85</v>
      </c>
      <c r="D15" s="4">
        <v>36</v>
      </c>
      <c r="E15" s="9">
        <v>27</v>
      </c>
      <c r="F15" s="5">
        <v>23</v>
      </c>
      <c r="G15" s="4">
        <v>25</v>
      </c>
      <c r="H15" s="9">
        <v>27</v>
      </c>
      <c r="I15" s="5">
        <v>37</v>
      </c>
      <c r="J15" s="31">
        <f t="shared" si="0"/>
        <v>49</v>
      </c>
      <c r="K15" s="35">
        <f t="shared" si="1"/>
        <v>9</v>
      </c>
      <c r="L15" s="36">
        <f t="shared" si="2"/>
        <v>4</v>
      </c>
    </row>
    <row r="16" spans="2:12" x14ac:dyDescent="0.25">
      <c r="B16" s="4" t="s">
        <v>14</v>
      </c>
      <c r="C16" s="9">
        <v>25</v>
      </c>
      <c r="D16" s="4">
        <v>85</v>
      </c>
      <c r="E16" s="9">
        <v>36</v>
      </c>
      <c r="F16" s="5">
        <v>27</v>
      </c>
      <c r="G16" s="4">
        <v>27</v>
      </c>
      <c r="H16" s="9">
        <v>37</v>
      </c>
      <c r="I16" s="5">
        <v>95</v>
      </c>
      <c r="J16" s="31">
        <f t="shared" si="0"/>
        <v>-60</v>
      </c>
      <c r="K16" s="35">
        <f t="shared" si="1"/>
        <v>49</v>
      </c>
      <c r="L16" s="36">
        <f t="shared" si="2"/>
        <v>9</v>
      </c>
    </row>
    <row r="17" spans="2:12" x14ac:dyDescent="0.25">
      <c r="B17" s="4" t="s">
        <v>15</v>
      </c>
      <c r="C17" s="9">
        <v>27</v>
      </c>
      <c r="D17" s="4">
        <v>25</v>
      </c>
      <c r="E17" s="9">
        <v>85</v>
      </c>
      <c r="F17" s="5">
        <v>36</v>
      </c>
      <c r="G17" s="4">
        <v>37</v>
      </c>
      <c r="H17" s="9">
        <v>95</v>
      </c>
      <c r="I17" s="25"/>
      <c r="J17" s="31">
        <f t="shared" si="0"/>
        <v>2</v>
      </c>
      <c r="K17" s="35">
        <f t="shared" si="1"/>
        <v>-60</v>
      </c>
      <c r="L17" s="36">
        <f t="shared" si="2"/>
        <v>49</v>
      </c>
    </row>
    <row r="18" spans="2:12" x14ac:dyDescent="0.25">
      <c r="B18" s="4" t="s">
        <v>16</v>
      </c>
      <c r="C18" s="9">
        <v>37</v>
      </c>
      <c r="D18" s="4">
        <v>27</v>
      </c>
      <c r="E18" s="9">
        <v>25</v>
      </c>
      <c r="F18" s="5">
        <v>85</v>
      </c>
      <c r="G18" s="4">
        <v>95</v>
      </c>
      <c r="H18" s="23"/>
      <c r="I18" s="25"/>
      <c r="J18" s="31">
        <f t="shared" si="0"/>
        <v>10</v>
      </c>
      <c r="K18" s="35">
        <f t="shared" si="1"/>
        <v>2</v>
      </c>
      <c r="L18" s="36">
        <f t="shared" si="2"/>
        <v>-60</v>
      </c>
    </row>
    <row r="19" spans="2:12" ht="15.75" thickBot="1" x14ac:dyDescent="0.3">
      <c r="B19" s="6" t="s">
        <v>17</v>
      </c>
      <c r="C19" s="10">
        <v>95</v>
      </c>
      <c r="D19" s="6">
        <v>37</v>
      </c>
      <c r="E19" s="10">
        <v>27</v>
      </c>
      <c r="F19" s="7">
        <v>25</v>
      </c>
      <c r="G19" s="22"/>
      <c r="H19" s="24"/>
      <c r="I19" s="26"/>
      <c r="J19" s="32">
        <f t="shared" si="0"/>
        <v>58</v>
      </c>
      <c r="K19" s="37">
        <f t="shared" si="1"/>
        <v>10</v>
      </c>
      <c r="L19" s="38">
        <f t="shared" si="2"/>
        <v>2</v>
      </c>
    </row>
    <row r="20" spans="2:12" x14ac:dyDescent="0.25">
      <c r="C20" s="8">
        <f>CORREL(C4:C19,C4:C19)</f>
        <v>1.0000000000000002</v>
      </c>
      <c r="D20" s="1">
        <f>CORREL(C4:C19,D4:D19)</f>
        <v>-2.6487474043073514E-2</v>
      </c>
      <c r="E20" s="1">
        <f>CORREL(C4:C19,E4:E19)</f>
        <v>-0.22967314618502685</v>
      </c>
      <c r="F20" s="1">
        <f>CORREL(C4:C19,F4:F19)</f>
        <v>-0.17696511325988276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A1255-DF1D-4247-B5E5-DA47BF8F4129}">
  <dimension ref="B2:H31"/>
  <sheetViews>
    <sheetView topLeftCell="A17" zoomScale="130" zoomScaleNormal="130" workbookViewId="0">
      <selection activeCell="D21" sqref="D21"/>
    </sheetView>
  </sheetViews>
  <sheetFormatPr defaultRowHeight="15" x14ac:dyDescent="0.25"/>
  <cols>
    <col min="1" max="1" width="9.140625" style="1"/>
    <col min="2" max="2" width="29.85546875" style="1" bestFit="1" customWidth="1"/>
    <col min="3" max="6" width="9.140625" style="1"/>
    <col min="7" max="7" width="37.28515625" style="1" bestFit="1" customWidth="1"/>
    <col min="8" max="16384" width="9.140625" style="1"/>
  </cols>
  <sheetData>
    <row r="2" spans="2:8" x14ac:dyDescent="0.25">
      <c r="B2" s="29" t="s">
        <v>28</v>
      </c>
      <c r="G2" s="29" t="s">
        <v>38</v>
      </c>
    </row>
    <row r="3" spans="2:8" ht="15.75" thickBot="1" x14ac:dyDescent="0.3">
      <c r="G3" s="29"/>
    </row>
    <row r="4" spans="2:8" ht="15.75" thickBot="1" x14ac:dyDescent="0.3">
      <c r="B4" s="44" t="s">
        <v>29</v>
      </c>
      <c r="C4" s="45"/>
      <c r="G4" s="44" t="s">
        <v>39</v>
      </c>
      <c r="H4" s="45"/>
    </row>
    <row r="5" spans="2:8" x14ac:dyDescent="0.25">
      <c r="B5" s="35" t="s">
        <v>30</v>
      </c>
      <c r="C5" s="36"/>
      <c r="G5" s="42" t="s">
        <v>30</v>
      </c>
      <c r="H5" s="43"/>
    </row>
    <row r="6" spans="2:8" x14ac:dyDescent="0.25">
      <c r="B6" s="35" t="s">
        <v>31</v>
      </c>
      <c r="C6" s="36"/>
      <c r="G6" s="35" t="s">
        <v>31</v>
      </c>
      <c r="H6" s="36"/>
    </row>
    <row r="7" spans="2:8" ht="15.75" thickBot="1" x14ac:dyDescent="0.3">
      <c r="B7" s="37" t="s">
        <v>32</v>
      </c>
      <c r="C7" s="38"/>
      <c r="G7" s="35" t="s">
        <v>40</v>
      </c>
      <c r="H7" s="36"/>
    </row>
    <row r="8" spans="2:8" x14ac:dyDescent="0.25">
      <c r="G8" s="35" t="s">
        <v>41</v>
      </c>
      <c r="H8" s="36"/>
    </row>
    <row r="9" spans="2:8" ht="15.75" thickBot="1" x14ac:dyDescent="0.3">
      <c r="G9" s="35" t="s">
        <v>42</v>
      </c>
      <c r="H9" s="36"/>
    </row>
    <row r="10" spans="2:8" ht="15.75" thickBot="1" x14ac:dyDescent="0.3">
      <c r="B10" s="44" t="s">
        <v>35</v>
      </c>
      <c r="C10" s="45"/>
      <c r="G10" s="35" t="s">
        <v>43</v>
      </c>
      <c r="H10" s="36"/>
    </row>
    <row r="11" spans="2:8" x14ac:dyDescent="0.25">
      <c r="B11" s="42" t="s">
        <v>34</v>
      </c>
      <c r="C11" s="43">
        <v>1</v>
      </c>
      <c r="G11" s="35" t="s">
        <v>44</v>
      </c>
      <c r="H11" s="36"/>
    </row>
    <row r="12" spans="2:8" x14ac:dyDescent="0.25">
      <c r="B12" s="35" t="s">
        <v>33</v>
      </c>
      <c r="C12" s="36">
        <v>0.92</v>
      </c>
      <c r="D12" s="8"/>
      <c r="E12" s="8"/>
      <c r="G12" s="35" t="s">
        <v>45</v>
      </c>
      <c r="H12" s="36"/>
    </row>
    <row r="13" spans="2:8" x14ac:dyDescent="0.25">
      <c r="B13" s="35" t="s">
        <v>36</v>
      </c>
      <c r="C13" s="36">
        <v>0.85</v>
      </c>
      <c r="D13" s="8"/>
      <c r="E13" s="8"/>
      <c r="G13" s="35" t="s">
        <v>46</v>
      </c>
      <c r="H13" s="36"/>
    </row>
    <row r="14" spans="2:8" ht="15.75" thickBot="1" x14ac:dyDescent="0.3">
      <c r="B14" s="37" t="s">
        <v>37</v>
      </c>
      <c r="C14" s="38">
        <v>0.76</v>
      </c>
      <c r="G14" s="37" t="s">
        <v>47</v>
      </c>
      <c r="H14" s="38"/>
    </row>
    <row r="16" spans="2:8" ht="15.75" thickBot="1" x14ac:dyDescent="0.3"/>
    <row r="17" spans="2:8" ht="15.75" thickBot="1" x14ac:dyDescent="0.3">
      <c r="G17" s="44" t="s">
        <v>35</v>
      </c>
      <c r="H17" s="45"/>
    </row>
    <row r="18" spans="2:8" x14ac:dyDescent="0.25">
      <c r="G18" s="42" t="s">
        <v>48</v>
      </c>
      <c r="H18" s="43">
        <v>1</v>
      </c>
    </row>
    <row r="19" spans="2:8" x14ac:dyDescent="0.25">
      <c r="G19" s="46" t="s">
        <v>51</v>
      </c>
      <c r="H19" s="36">
        <v>0.89</v>
      </c>
    </row>
    <row r="20" spans="2:8" x14ac:dyDescent="0.25">
      <c r="G20" s="35" t="s">
        <v>49</v>
      </c>
      <c r="H20" s="36">
        <v>0.79</v>
      </c>
    </row>
    <row r="21" spans="2:8" ht="15.75" thickBot="1" x14ac:dyDescent="0.3">
      <c r="G21" s="37" t="s">
        <v>50</v>
      </c>
      <c r="H21" s="38">
        <v>0.68</v>
      </c>
    </row>
    <row r="25" spans="2:8" ht="15.75" thickBot="1" x14ac:dyDescent="0.3"/>
    <row r="26" spans="2:8" ht="15.75" thickBot="1" x14ac:dyDescent="0.3">
      <c r="B26" s="93" t="s">
        <v>52</v>
      </c>
      <c r="C26" s="94"/>
      <c r="D26" s="94"/>
      <c r="E26" s="94"/>
      <c r="F26" s="94"/>
      <c r="G26" s="94"/>
      <c r="H26" s="95"/>
    </row>
    <row r="27" spans="2:8" ht="15.75" thickBot="1" x14ac:dyDescent="0.3">
      <c r="B27" s="47" t="s">
        <v>35</v>
      </c>
      <c r="C27" s="38"/>
      <c r="G27" s="47" t="s">
        <v>35</v>
      </c>
      <c r="H27" s="38"/>
    </row>
    <row r="28" spans="2:8" x14ac:dyDescent="0.25">
      <c r="B28" s="42" t="s">
        <v>34</v>
      </c>
      <c r="C28" s="43">
        <v>1</v>
      </c>
      <c r="G28" s="42" t="s">
        <v>48</v>
      </c>
      <c r="H28" s="43">
        <v>1</v>
      </c>
    </row>
    <row r="29" spans="2:8" x14ac:dyDescent="0.25">
      <c r="B29" s="35" t="s">
        <v>33</v>
      </c>
      <c r="C29" s="36">
        <v>0.12</v>
      </c>
      <c r="G29" s="46" t="s">
        <v>51</v>
      </c>
      <c r="H29" s="36">
        <v>0.09</v>
      </c>
    </row>
    <row r="30" spans="2:8" x14ac:dyDescent="0.25">
      <c r="B30" s="35" t="s">
        <v>36</v>
      </c>
      <c r="C30" s="36">
        <v>0.05</v>
      </c>
      <c r="G30" s="35" t="s">
        <v>49</v>
      </c>
      <c r="H30" s="36">
        <v>0.02</v>
      </c>
    </row>
    <row r="31" spans="2:8" ht="15.75" thickBot="1" x14ac:dyDescent="0.3">
      <c r="B31" s="37" t="s">
        <v>37</v>
      </c>
      <c r="C31" s="38">
        <v>0.01</v>
      </c>
      <c r="G31" s="37" t="s">
        <v>50</v>
      </c>
      <c r="H31" s="38">
        <v>1E-3</v>
      </c>
    </row>
  </sheetData>
  <mergeCells count="1">
    <mergeCell ref="B26:H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F82EB-6D6F-4025-9D99-1B3D142AD679}">
  <dimension ref="B2:F23"/>
  <sheetViews>
    <sheetView zoomScale="130" zoomScaleNormal="130" workbookViewId="0"/>
  </sheetViews>
  <sheetFormatPr defaultRowHeight="15" x14ac:dyDescent="0.25"/>
  <cols>
    <col min="1" max="1" width="9.140625" style="1"/>
    <col min="2" max="2" width="12.28515625" style="1" bestFit="1" customWidth="1"/>
    <col min="3" max="3" width="13.42578125" style="1" bestFit="1" customWidth="1"/>
    <col min="4" max="16384" width="9.140625" style="1"/>
  </cols>
  <sheetData>
    <row r="2" spans="2:6" x14ac:dyDescent="0.25">
      <c r="B2" s="29" t="s">
        <v>57</v>
      </c>
    </row>
    <row r="3" spans="2:6" x14ac:dyDescent="0.25">
      <c r="B3" s="50" t="s">
        <v>60</v>
      </c>
      <c r="C3" s="1" t="s">
        <v>58</v>
      </c>
      <c r="E3" s="1" t="s">
        <v>64</v>
      </c>
    </row>
    <row r="4" spans="2:6" x14ac:dyDescent="0.25">
      <c r="B4" s="50" t="s">
        <v>61</v>
      </c>
      <c r="C4" s="49" t="s">
        <v>59</v>
      </c>
      <c r="E4" s="1" t="s">
        <v>63</v>
      </c>
    </row>
    <row r="6" spans="2:6" x14ac:dyDescent="0.25">
      <c r="C6" s="8" t="s">
        <v>65</v>
      </c>
    </row>
    <row r="7" spans="2:6" x14ac:dyDescent="0.25">
      <c r="B7" s="48" t="s">
        <v>0</v>
      </c>
      <c r="C7" s="48" t="s">
        <v>1</v>
      </c>
      <c r="D7" s="8" t="s">
        <v>55</v>
      </c>
      <c r="E7" s="8" t="s">
        <v>54</v>
      </c>
      <c r="F7" s="8" t="s">
        <v>56</v>
      </c>
    </row>
    <row r="8" spans="2:6" x14ac:dyDescent="0.25">
      <c r="B8" s="8" t="s">
        <v>2</v>
      </c>
      <c r="C8" s="8">
        <v>20</v>
      </c>
    </row>
    <row r="9" spans="2:6" x14ac:dyDescent="0.25">
      <c r="B9" s="8" t="s">
        <v>3</v>
      </c>
      <c r="C9" s="8">
        <v>24</v>
      </c>
    </row>
    <row r="10" spans="2:6" x14ac:dyDescent="0.25">
      <c r="B10" s="8" t="s">
        <v>4</v>
      </c>
      <c r="C10" s="8">
        <v>28</v>
      </c>
    </row>
    <row r="11" spans="2:6" x14ac:dyDescent="0.25">
      <c r="B11" s="8" t="s">
        <v>5</v>
      </c>
      <c r="C11" s="8">
        <v>65</v>
      </c>
    </row>
    <row r="12" spans="2:6" x14ac:dyDescent="0.25">
      <c r="B12" s="8" t="s">
        <v>6</v>
      </c>
      <c r="C12" s="8">
        <v>24</v>
      </c>
    </row>
    <row r="13" spans="2:6" x14ac:dyDescent="0.25">
      <c r="B13" s="8" t="s">
        <v>7</v>
      </c>
      <c r="C13" s="8">
        <v>29</v>
      </c>
    </row>
    <row r="14" spans="2:6" x14ac:dyDescent="0.25">
      <c r="B14" s="8" t="s">
        <v>8</v>
      </c>
      <c r="C14" s="8">
        <v>35</v>
      </c>
    </row>
    <row r="15" spans="2:6" x14ac:dyDescent="0.25">
      <c r="B15" s="8" t="s">
        <v>9</v>
      </c>
      <c r="C15" s="8">
        <v>80</v>
      </c>
    </row>
    <row r="16" spans="2:6" x14ac:dyDescent="0.25">
      <c r="B16" s="8" t="s">
        <v>10</v>
      </c>
      <c r="C16" s="8">
        <v>23</v>
      </c>
    </row>
    <row r="17" spans="2:3" x14ac:dyDescent="0.25">
      <c r="B17" s="8" t="s">
        <v>11</v>
      </c>
      <c r="C17" s="8">
        <v>27</v>
      </c>
    </row>
    <row r="18" spans="2:3" x14ac:dyDescent="0.25">
      <c r="B18" s="8" t="s">
        <v>12</v>
      </c>
      <c r="C18" s="8">
        <v>36</v>
      </c>
    </row>
    <row r="19" spans="2:3" x14ac:dyDescent="0.25">
      <c r="B19" s="8" t="s">
        <v>13</v>
      </c>
      <c r="C19" s="8">
        <v>85</v>
      </c>
    </row>
    <row r="20" spans="2:3" x14ac:dyDescent="0.25">
      <c r="B20" s="8" t="s">
        <v>14</v>
      </c>
      <c r="C20" s="8">
        <v>25</v>
      </c>
    </row>
    <row r="21" spans="2:3" x14ac:dyDescent="0.25">
      <c r="B21" s="8" t="s">
        <v>15</v>
      </c>
      <c r="C21" s="8">
        <v>27</v>
      </c>
    </row>
    <row r="22" spans="2:3" x14ac:dyDescent="0.25">
      <c r="B22" s="8" t="s">
        <v>16</v>
      </c>
      <c r="C22" s="8">
        <v>37</v>
      </c>
    </row>
    <row r="23" spans="2:3" x14ac:dyDescent="0.25">
      <c r="B23" s="8" t="s">
        <v>17</v>
      </c>
      <c r="C23" s="8">
        <v>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BB6D4-F29D-4D89-9560-1654EDEB4DF7}">
  <dimension ref="A1:I32"/>
  <sheetViews>
    <sheetView topLeftCell="A4" zoomScale="90" zoomScaleNormal="90" workbookViewId="0">
      <selection activeCell="G14" sqref="G14"/>
    </sheetView>
  </sheetViews>
  <sheetFormatPr defaultRowHeight="15" x14ac:dyDescent="0.25"/>
  <cols>
    <col min="1" max="1" width="10.85546875" style="1" bestFit="1" customWidth="1"/>
    <col min="2" max="2" width="18" style="1" customWidth="1"/>
    <col min="3" max="3" width="20.42578125" style="1" customWidth="1"/>
    <col min="4" max="4" width="17.28515625" style="1" bestFit="1" customWidth="1"/>
    <col min="5" max="5" width="11.5703125" style="1" customWidth="1"/>
    <col min="6" max="6" width="15.42578125" style="1" bestFit="1" customWidth="1"/>
    <col min="7" max="7" width="9.7109375" style="1" bestFit="1" customWidth="1"/>
    <col min="8" max="8" width="22" style="1" bestFit="1" customWidth="1"/>
    <col min="9" max="9" width="14" style="1" customWidth="1"/>
    <col min="10" max="16384" width="9.140625" style="1"/>
  </cols>
  <sheetData>
    <row r="1" spans="1:9" ht="15.75" thickBot="1" x14ac:dyDescent="0.3"/>
    <row r="2" spans="1:9" ht="15.75" thickBot="1" x14ac:dyDescent="0.3">
      <c r="C2" s="61" t="s">
        <v>72</v>
      </c>
      <c r="D2" s="96" t="s">
        <v>66</v>
      </c>
      <c r="E2" s="97"/>
      <c r="F2" s="98" t="s">
        <v>74</v>
      </c>
      <c r="G2" s="97"/>
      <c r="H2" s="66" t="s">
        <v>79</v>
      </c>
    </row>
    <row r="3" spans="1:9" ht="15.75" thickBot="1" x14ac:dyDescent="0.3">
      <c r="C3" s="64" t="s">
        <v>53</v>
      </c>
      <c r="D3" s="64" t="s">
        <v>78</v>
      </c>
      <c r="E3" s="70" t="s">
        <v>77</v>
      </c>
      <c r="F3" s="64" t="s">
        <v>75</v>
      </c>
      <c r="G3" s="70" t="s">
        <v>76</v>
      </c>
      <c r="H3" s="71" t="s">
        <v>81</v>
      </c>
    </row>
    <row r="4" spans="1:9" ht="16.5" thickBot="1" x14ac:dyDescent="0.3">
      <c r="A4" s="51" t="s">
        <v>62</v>
      </c>
      <c r="B4" s="48" t="s">
        <v>0</v>
      </c>
      <c r="C4" s="65" t="s">
        <v>1</v>
      </c>
      <c r="D4" s="37" t="s">
        <v>67</v>
      </c>
      <c r="E4" s="60" t="s">
        <v>55</v>
      </c>
      <c r="F4" s="63" t="s">
        <v>73</v>
      </c>
      <c r="G4" s="60" t="s">
        <v>54</v>
      </c>
      <c r="H4" s="67" t="s">
        <v>80</v>
      </c>
      <c r="I4" s="72" t="s">
        <v>82</v>
      </c>
    </row>
    <row r="5" spans="1:9" x14ac:dyDescent="0.25">
      <c r="A5" s="8">
        <v>1</v>
      </c>
      <c r="B5" s="53" t="s">
        <v>2</v>
      </c>
      <c r="C5" s="54">
        <v>20</v>
      </c>
      <c r="D5" s="56">
        <f>C5/AVERAGE($C$5:$C$20)</f>
        <v>0.48484848484848486</v>
      </c>
      <c r="E5" s="57">
        <v>0.55757575757575761</v>
      </c>
      <c r="F5" s="62">
        <f>C5/E5</f>
        <v>35.869565217391305</v>
      </c>
      <c r="G5" s="43">
        <f>(0.6947*A5)+35.345</f>
        <v>36.039699999999996</v>
      </c>
      <c r="H5" s="68">
        <f>F5/G5</f>
        <v>0.9952792397659056</v>
      </c>
      <c r="I5" s="54">
        <f>E5*G5*H5</f>
        <v>20.000000000000004</v>
      </c>
    </row>
    <row r="6" spans="1:9" x14ac:dyDescent="0.25">
      <c r="A6" s="8">
        <v>2</v>
      </c>
      <c r="B6" s="54" t="s">
        <v>3</v>
      </c>
      <c r="C6" s="54">
        <v>24</v>
      </c>
      <c r="D6" s="56">
        <f t="shared" ref="D6:D20" si="0">C6/AVERAGE($C$5:$C$20)</f>
        <v>0.58181818181818179</v>
      </c>
      <c r="E6" s="57">
        <v>0.64848484848484844</v>
      </c>
      <c r="F6" s="56">
        <f t="shared" ref="F6:F20" si="1">C6/E6</f>
        <v>37.009345794392523</v>
      </c>
      <c r="G6" s="36">
        <f t="shared" ref="G6:G24" si="2">(0.6947*A6)+35.345</f>
        <v>36.734400000000001</v>
      </c>
      <c r="H6" s="68">
        <f t="shared" ref="H6:H20" si="3">F6/G6</f>
        <v>1.0074846953915817</v>
      </c>
      <c r="I6" s="54">
        <f t="shared" ref="I6:I20" si="4">E6*G6*H6</f>
        <v>23.999999999999996</v>
      </c>
    </row>
    <row r="7" spans="1:9" x14ac:dyDescent="0.25">
      <c r="A7" s="8">
        <v>3</v>
      </c>
      <c r="B7" s="54" t="s">
        <v>4</v>
      </c>
      <c r="C7" s="54">
        <v>28</v>
      </c>
      <c r="D7" s="56">
        <f t="shared" si="0"/>
        <v>0.67878787878787883</v>
      </c>
      <c r="E7" s="57">
        <v>0.82424242424242422</v>
      </c>
      <c r="F7" s="56">
        <f t="shared" si="1"/>
        <v>33.970588235294116</v>
      </c>
      <c r="G7" s="36">
        <f t="shared" si="2"/>
        <v>37.429099999999998</v>
      </c>
      <c r="H7" s="68">
        <f t="shared" si="3"/>
        <v>0.90759831882930975</v>
      </c>
      <c r="I7" s="54">
        <f t="shared" si="4"/>
        <v>27.999999999999996</v>
      </c>
    </row>
    <row r="8" spans="1:9" ht="15.75" thickBot="1" x14ac:dyDescent="0.3">
      <c r="A8" s="8">
        <v>4</v>
      </c>
      <c r="B8" s="55" t="s">
        <v>5</v>
      </c>
      <c r="C8" s="54">
        <v>65</v>
      </c>
      <c r="D8" s="56">
        <f t="shared" si="0"/>
        <v>1.5757575757575757</v>
      </c>
      <c r="E8" s="57">
        <v>1.9696969696969697</v>
      </c>
      <c r="F8" s="56">
        <f t="shared" si="1"/>
        <v>33</v>
      </c>
      <c r="G8" s="36">
        <f t="shared" si="2"/>
        <v>38.123799999999996</v>
      </c>
      <c r="H8" s="68">
        <f t="shared" si="3"/>
        <v>0.8656010156385251</v>
      </c>
      <c r="I8" s="54">
        <f t="shared" si="4"/>
        <v>65</v>
      </c>
    </row>
    <row r="9" spans="1:9" x14ac:dyDescent="0.25">
      <c r="A9" s="8">
        <v>5</v>
      </c>
      <c r="B9" s="53" t="s">
        <v>6</v>
      </c>
      <c r="C9" s="54">
        <v>24</v>
      </c>
      <c r="D9" s="56">
        <f t="shared" si="0"/>
        <v>0.58181818181818179</v>
      </c>
      <c r="E9" s="57">
        <v>0.55757575757575761</v>
      </c>
      <c r="F9" s="56">
        <f t="shared" si="1"/>
        <v>43.043478260869563</v>
      </c>
      <c r="G9" s="36">
        <f t="shared" si="2"/>
        <v>38.8185</v>
      </c>
      <c r="H9" s="68">
        <f t="shared" si="3"/>
        <v>1.108839297264695</v>
      </c>
      <c r="I9" s="54">
        <f t="shared" si="4"/>
        <v>24</v>
      </c>
    </row>
    <row r="10" spans="1:9" x14ac:dyDescent="0.25">
      <c r="A10" s="8">
        <v>6</v>
      </c>
      <c r="B10" s="54" t="s">
        <v>7</v>
      </c>
      <c r="C10" s="54">
        <v>29</v>
      </c>
      <c r="D10" s="56">
        <f t="shared" si="0"/>
        <v>0.70303030303030301</v>
      </c>
      <c r="E10" s="57">
        <v>0.64848484848484844</v>
      </c>
      <c r="F10" s="56">
        <f t="shared" si="1"/>
        <v>44.719626168224302</v>
      </c>
      <c r="G10" s="36">
        <f t="shared" si="2"/>
        <v>39.513199999999998</v>
      </c>
      <c r="H10" s="68">
        <f t="shared" si="3"/>
        <v>1.1317642248216875</v>
      </c>
      <c r="I10" s="54">
        <f t="shared" si="4"/>
        <v>29</v>
      </c>
    </row>
    <row r="11" spans="1:9" x14ac:dyDescent="0.25">
      <c r="A11" s="8">
        <v>7</v>
      </c>
      <c r="B11" s="54" t="s">
        <v>8</v>
      </c>
      <c r="C11" s="54">
        <v>35</v>
      </c>
      <c r="D11" s="56">
        <f t="shared" si="0"/>
        <v>0.84848484848484851</v>
      </c>
      <c r="E11" s="57">
        <v>0.82424242424242422</v>
      </c>
      <c r="F11" s="56">
        <f t="shared" si="1"/>
        <v>42.463235294117645</v>
      </c>
      <c r="G11" s="36">
        <f t="shared" si="2"/>
        <v>40.207899999999995</v>
      </c>
      <c r="H11" s="68">
        <f t="shared" si="3"/>
        <v>1.056091844988613</v>
      </c>
      <c r="I11" s="54">
        <f t="shared" si="4"/>
        <v>34.999999999999993</v>
      </c>
    </row>
    <row r="12" spans="1:9" ht="15.75" thickBot="1" x14ac:dyDescent="0.3">
      <c r="A12" s="8">
        <v>8</v>
      </c>
      <c r="B12" s="55" t="s">
        <v>9</v>
      </c>
      <c r="C12" s="54">
        <v>80</v>
      </c>
      <c r="D12" s="56">
        <f t="shared" si="0"/>
        <v>1.9393939393939394</v>
      </c>
      <c r="E12" s="57">
        <v>1.9696969696969697</v>
      </c>
      <c r="F12" s="56">
        <f t="shared" si="1"/>
        <v>40.615384615384613</v>
      </c>
      <c r="G12" s="36">
        <f t="shared" si="2"/>
        <v>40.9026</v>
      </c>
      <c r="H12" s="68">
        <f t="shared" si="3"/>
        <v>0.99297806534021338</v>
      </c>
      <c r="I12" s="54">
        <f t="shared" si="4"/>
        <v>79.999999999999986</v>
      </c>
    </row>
    <row r="13" spans="1:9" x14ac:dyDescent="0.25">
      <c r="A13" s="8">
        <v>9</v>
      </c>
      <c r="B13" s="53" t="s">
        <v>10</v>
      </c>
      <c r="C13" s="54">
        <v>23</v>
      </c>
      <c r="D13" s="56">
        <f t="shared" si="0"/>
        <v>0.55757575757575761</v>
      </c>
      <c r="E13" s="57">
        <v>0.55757575757575761</v>
      </c>
      <c r="F13" s="56">
        <f t="shared" si="1"/>
        <v>41.25</v>
      </c>
      <c r="G13" s="36">
        <f t="shared" si="2"/>
        <v>41.597299999999997</v>
      </c>
      <c r="H13" s="68">
        <f t="shared" si="3"/>
        <v>0.9916509004190176</v>
      </c>
      <c r="I13" s="54">
        <f t="shared" si="4"/>
        <v>23</v>
      </c>
    </row>
    <row r="14" spans="1:9" x14ac:dyDescent="0.25">
      <c r="A14" s="8">
        <v>10</v>
      </c>
      <c r="B14" s="54" t="s">
        <v>11</v>
      </c>
      <c r="C14" s="54">
        <v>27</v>
      </c>
      <c r="D14" s="56">
        <f t="shared" si="0"/>
        <v>0.65454545454545454</v>
      </c>
      <c r="E14" s="57">
        <v>0.64848484848484844</v>
      </c>
      <c r="F14" s="56">
        <f t="shared" si="1"/>
        <v>41.635514018691595</v>
      </c>
      <c r="G14" s="36">
        <f t="shared" si="2"/>
        <v>42.292000000000002</v>
      </c>
      <c r="H14" s="68">
        <f t="shared" si="3"/>
        <v>0.98447730111348697</v>
      </c>
      <c r="I14" s="54">
        <f t="shared" si="4"/>
        <v>27</v>
      </c>
    </row>
    <row r="15" spans="1:9" x14ac:dyDescent="0.25">
      <c r="A15" s="8">
        <v>11</v>
      </c>
      <c r="B15" s="54" t="s">
        <v>12</v>
      </c>
      <c r="C15" s="54">
        <v>36</v>
      </c>
      <c r="D15" s="56">
        <f t="shared" si="0"/>
        <v>0.87272727272727268</v>
      </c>
      <c r="E15" s="57">
        <v>0.82424242424242422</v>
      </c>
      <c r="F15" s="56">
        <f t="shared" si="1"/>
        <v>43.676470588235297</v>
      </c>
      <c r="G15" s="36">
        <f t="shared" si="2"/>
        <v>42.986699999999999</v>
      </c>
      <c r="H15" s="68">
        <f t="shared" si="3"/>
        <v>1.0160461395788767</v>
      </c>
      <c r="I15" s="54">
        <f t="shared" si="4"/>
        <v>36</v>
      </c>
    </row>
    <row r="16" spans="1:9" ht="15.75" thickBot="1" x14ac:dyDescent="0.3">
      <c r="A16" s="8">
        <v>12</v>
      </c>
      <c r="B16" s="55" t="s">
        <v>13</v>
      </c>
      <c r="C16" s="54">
        <v>85</v>
      </c>
      <c r="D16" s="56">
        <f t="shared" si="0"/>
        <v>2.0606060606060606</v>
      </c>
      <c r="E16" s="57">
        <v>1.9696969696969697</v>
      </c>
      <c r="F16" s="56">
        <f t="shared" si="1"/>
        <v>43.153846153846153</v>
      </c>
      <c r="G16" s="36">
        <f t="shared" si="2"/>
        <v>43.681399999999996</v>
      </c>
      <c r="H16" s="68">
        <f t="shared" si="3"/>
        <v>0.98792268915021397</v>
      </c>
      <c r="I16" s="54">
        <f t="shared" si="4"/>
        <v>85</v>
      </c>
    </row>
    <row r="17" spans="1:9" x14ac:dyDescent="0.25">
      <c r="A17" s="8">
        <v>13</v>
      </c>
      <c r="B17" s="53" t="s">
        <v>14</v>
      </c>
      <c r="C17" s="54">
        <v>25</v>
      </c>
      <c r="D17" s="56">
        <f t="shared" si="0"/>
        <v>0.60606060606060608</v>
      </c>
      <c r="E17" s="57">
        <v>0.55757575757575761</v>
      </c>
      <c r="F17" s="56">
        <f t="shared" si="1"/>
        <v>44.836956521739125</v>
      </c>
      <c r="G17" s="36">
        <f t="shared" si="2"/>
        <v>44.376100000000001</v>
      </c>
      <c r="H17" s="68">
        <f t="shared" si="3"/>
        <v>1.0103852416444692</v>
      </c>
      <c r="I17" s="54">
        <f t="shared" si="4"/>
        <v>25.000000000000004</v>
      </c>
    </row>
    <row r="18" spans="1:9" x14ac:dyDescent="0.25">
      <c r="A18" s="8">
        <v>14</v>
      </c>
      <c r="B18" s="54" t="s">
        <v>15</v>
      </c>
      <c r="C18" s="54">
        <v>27</v>
      </c>
      <c r="D18" s="56">
        <f t="shared" si="0"/>
        <v>0.65454545454545454</v>
      </c>
      <c r="E18" s="57">
        <v>0.64848484848484844</v>
      </c>
      <c r="F18" s="56">
        <f t="shared" si="1"/>
        <v>41.635514018691595</v>
      </c>
      <c r="G18" s="36">
        <f t="shared" si="2"/>
        <v>45.070799999999998</v>
      </c>
      <c r="H18" s="68">
        <f t="shared" si="3"/>
        <v>0.92378023063028825</v>
      </c>
      <c r="I18" s="54">
        <f t="shared" si="4"/>
        <v>27</v>
      </c>
    </row>
    <row r="19" spans="1:9" x14ac:dyDescent="0.25">
      <c r="A19" s="8">
        <v>15</v>
      </c>
      <c r="B19" s="54" t="s">
        <v>16</v>
      </c>
      <c r="C19" s="54">
        <v>37</v>
      </c>
      <c r="D19" s="56">
        <f t="shared" si="0"/>
        <v>0.89696969696969697</v>
      </c>
      <c r="E19" s="57">
        <v>0.82424242424242422</v>
      </c>
      <c r="F19" s="56">
        <f t="shared" si="1"/>
        <v>44.889705882352942</v>
      </c>
      <c r="G19" s="36">
        <f t="shared" si="2"/>
        <v>45.765500000000003</v>
      </c>
      <c r="H19" s="68">
        <f t="shared" si="3"/>
        <v>0.98086344260093172</v>
      </c>
      <c r="I19" s="54">
        <f t="shared" si="4"/>
        <v>37.000000000000007</v>
      </c>
    </row>
    <row r="20" spans="1:9" ht="15.75" thickBot="1" x14ac:dyDescent="0.3">
      <c r="A20" s="8">
        <v>16</v>
      </c>
      <c r="B20" s="55" t="s">
        <v>17</v>
      </c>
      <c r="C20" s="55">
        <v>95</v>
      </c>
      <c r="D20" s="58">
        <f t="shared" si="0"/>
        <v>2.3030303030303032</v>
      </c>
      <c r="E20" s="59">
        <v>1.9696969696969697</v>
      </c>
      <c r="F20" s="58">
        <f t="shared" si="1"/>
        <v>48.230769230769234</v>
      </c>
      <c r="G20" s="38">
        <f t="shared" si="2"/>
        <v>46.4602</v>
      </c>
      <c r="H20" s="69">
        <f t="shared" si="3"/>
        <v>1.0381093759985802</v>
      </c>
      <c r="I20" s="55">
        <f t="shared" si="4"/>
        <v>95.000000000000014</v>
      </c>
    </row>
    <row r="21" spans="1:9" x14ac:dyDescent="0.25">
      <c r="A21" s="73">
        <v>17</v>
      </c>
      <c r="B21" s="73" t="s">
        <v>83</v>
      </c>
      <c r="C21" s="74"/>
      <c r="D21" s="82"/>
      <c r="E21" s="83">
        <v>0.55757575757575761</v>
      </c>
      <c r="F21" s="88"/>
      <c r="G21" s="83">
        <f t="shared" si="2"/>
        <v>47.154899999999998</v>
      </c>
      <c r="H21" s="79">
        <v>1</v>
      </c>
      <c r="I21" s="91">
        <f>E21*G21*H21</f>
        <v>26.292429090909092</v>
      </c>
    </row>
    <row r="22" spans="1:9" x14ac:dyDescent="0.25">
      <c r="A22" s="75">
        <v>18</v>
      </c>
      <c r="B22" s="75" t="s">
        <v>84</v>
      </c>
      <c r="C22" s="76"/>
      <c r="D22" s="84"/>
      <c r="E22" s="85">
        <v>0.64848484848484844</v>
      </c>
      <c r="F22" s="89"/>
      <c r="G22" s="85">
        <f t="shared" si="2"/>
        <v>47.849599999999995</v>
      </c>
      <c r="H22" s="80">
        <v>1</v>
      </c>
      <c r="I22" s="91">
        <f t="shared" ref="I22:I24" si="5">E22*G22*H22</f>
        <v>31.029740606060599</v>
      </c>
    </row>
    <row r="23" spans="1:9" x14ac:dyDescent="0.25">
      <c r="A23" s="75">
        <v>19</v>
      </c>
      <c r="B23" s="75" t="s">
        <v>85</v>
      </c>
      <c r="C23" s="76"/>
      <c r="D23" s="84"/>
      <c r="E23" s="85">
        <v>0.82424242424242422</v>
      </c>
      <c r="F23" s="89"/>
      <c r="G23" s="85">
        <f t="shared" si="2"/>
        <v>48.5443</v>
      </c>
      <c r="H23" s="80">
        <v>1</v>
      </c>
      <c r="I23" s="91">
        <f t="shared" si="5"/>
        <v>40.012271515151511</v>
      </c>
    </row>
    <row r="24" spans="1:9" ht="15.75" thickBot="1" x14ac:dyDescent="0.3">
      <c r="A24" s="77">
        <v>20</v>
      </c>
      <c r="B24" s="77" t="s">
        <v>86</v>
      </c>
      <c r="C24" s="78"/>
      <c r="D24" s="86"/>
      <c r="E24" s="87">
        <v>1.9696969696969697</v>
      </c>
      <c r="F24" s="90"/>
      <c r="G24" s="87">
        <f t="shared" si="2"/>
        <v>49.238999999999997</v>
      </c>
      <c r="H24" s="81">
        <v>1</v>
      </c>
      <c r="I24" s="92">
        <f t="shared" si="5"/>
        <v>96.98590909090909</v>
      </c>
    </row>
    <row r="28" spans="1:9" ht="15.75" thickBot="1" x14ac:dyDescent="0.3"/>
    <row r="29" spans="1:9" x14ac:dyDescent="0.25">
      <c r="B29" s="53" t="s">
        <v>68</v>
      </c>
      <c r="C29" s="52">
        <f>AVERAGE(D5,D9,D13,D17)</f>
        <v>0.55757575757575761</v>
      </c>
    </row>
    <row r="30" spans="1:9" x14ac:dyDescent="0.25">
      <c r="B30" s="54" t="s">
        <v>69</v>
      </c>
      <c r="C30" s="52">
        <f>AVERAGE(D6,D10,D14,D18)</f>
        <v>0.64848484848484844</v>
      </c>
    </row>
    <row r="31" spans="1:9" x14ac:dyDescent="0.25">
      <c r="B31" s="54" t="s">
        <v>70</v>
      </c>
      <c r="C31" s="52">
        <f>AVERAGE(D7,D11,D15,D19)</f>
        <v>0.82424242424242422</v>
      </c>
    </row>
    <row r="32" spans="1:9" ht="15.75" thickBot="1" x14ac:dyDescent="0.3">
      <c r="B32" s="55" t="s">
        <v>71</v>
      </c>
      <c r="C32" s="52">
        <f>AVERAGE(D8,D12,D16,D20)</f>
        <v>1.9696969696969697</v>
      </c>
    </row>
  </sheetData>
  <mergeCells count="2">
    <mergeCell ref="D2:E2"/>
    <mergeCell ref="F2:G2"/>
  </mergeCells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C0301-85C5-484B-B6BE-10888AF45110}">
  <dimension ref="A1:E34"/>
  <sheetViews>
    <sheetView topLeftCell="A31" zoomScale="180" zoomScaleNormal="180" workbookViewId="0">
      <selection activeCell="A3" sqref="A3"/>
    </sheetView>
  </sheetViews>
  <sheetFormatPr defaultRowHeight="15" x14ac:dyDescent="0.25"/>
  <cols>
    <col min="1" max="1" width="12.7109375" style="1" customWidth="1"/>
    <col min="2" max="16384" width="9.140625" style="1"/>
  </cols>
  <sheetData>
    <row r="1" spans="1:3" x14ac:dyDescent="0.25">
      <c r="A1" s="29" t="s">
        <v>87</v>
      </c>
      <c r="C1" s="29" t="s">
        <v>88</v>
      </c>
    </row>
    <row r="3" spans="1:3" x14ac:dyDescent="0.25">
      <c r="A3" s="1" t="s">
        <v>91</v>
      </c>
    </row>
    <row r="4" spans="1:3" x14ac:dyDescent="0.25">
      <c r="A4" s="1" t="s">
        <v>89</v>
      </c>
    </row>
    <row r="6" spans="1:3" ht="15" customHeight="1" x14ac:dyDescent="0.25">
      <c r="A6" s="1" t="s">
        <v>92</v>
      </c>
    </row>
    <row r="7" spans="1:3" x14ac:dyDescent="0.25">
      <c r="A7" s="1" t="s">
        <v>90</v>
      </c>
    </row>
    <row r="9" spans="1:3" x14ac:dyDescent="0.25">
      <c r="A9" s="1" t="s">
        <v>93</v>
      </c>
    </row>
    <row r="10" spans="1:3" x14ac:dyDescent="0.25">
      <c r="A10" s="1" t="s">
        <v>94</v>
      </c>
    </row>
    <row r="12" spans="1:3" x14ac:dyDescent="0.25">
      <c r="A12" s="1" t="s">
        <v>95</v>
      </c>
    </row>
    <row r="14" spans="1:3" x14ac:dyDescent="0.25">
      <c r="A14" s="1" t="s">
        <v>96</v>
      </c>
    </row>
    <row r="16" spans="1:3" ht="15.75" thickBot="1" x14ac:dyDescent="0.3"/>
    <row r="17" spans="1:5" ht="15.75" thickBot="1" x14ac:dyDescent="0.3">
      <c r="B17" s="19" t="s">
        <v>97</v>
      </c>
      <c r="C17" s="20" t="s">
        <v>98</v>
      </c>
      <c r="D17" s="20" t="s">
        <v>99</v>
      </c>
      <c r="E17" s="21" t="s">
        <v>100</v>
      </c>
    </row>
    <row r="18" spans="1:5" ht="15.75" thickBot="1" x14ac:dyDescent="0.3">
      <c r="A18" s="2" t="s">
        <v>0</v>
      </c>
      <c r="B18" s="99" t="s">
        <v>1</v>
      </c>
      <c r="C18" s="2" t="s">
        <v>19</v>
      </c>
      <c r="D18" s="28" t="s">
        <v>20</v>
      </c>
      <c r="E18" s="3" t="s">
        <v>21</v>
      </c>
    </row>
    <row r="19" spans="1:5" x14ac:dyDescent="0.25">
      <c r="A19" s="4" t="s">
        <v>2</v>
      </c>
      <c r="B19" s="100">
        <v>20</v>
      </c>
      <c r="C19" s="13"/>
      <c r="D19" s="14"/>
      <c r="E19" s="15"/>
    </row>
    <row r="20" spans="1:5" x14ac:dyDescent="0.25">
      <c r="A20" s="4" t="s">
        <v>3</v>
      </c>
      <c r="B20" s="100">
        <v>24</v>
      </c>
      <c r="C20" s="16">
        <v>20</v>
      </c>
      <c r="D20" s="11"/>
      <c r="E20" s="17"/>
    </row>
    <row r="21" spans="1:5" x14ac:dyDescent="0.25">
      <c r="A21" s="4" t="s">
        <v>4</v>
      </c>
      <c r="B21" s="100">
        <v>28</v>
      </c>
      <c r="C21" s="16">
        <v>24</v>
      </c>
      <c r="D21" s="12">
        <v>20</v>
      </c>
      <c r="E21" s="17"/>
    </row>
    <row r="22" spans="1:5" x14ac:dyDescent="0.25">
      <c r="A22" s="4" t="s">
        <v>5</v>
      </c>
      <c r="B22" s="100">
        <v>65</v>
      </c>
      <c r="C22" s="16">
        <v>28</v>
      </c>
      <c r="D22" s="12">
        <v>24</v>
      </c>
      <c r="E22" s="18">
        <v>20</v>
      </c>
    </row>
    <row r="23" spans="1:5" x14ac:dyDescent="0.25">
      <c r="A23" s="4" t="s">
        <v>6</v>
      </c>
      <c r="B23" s="100">
        <v>24</v>
      </c>
      <c r="C23" s="4">
        <v>65</v>
      </c>
      <c r="D23" s="12">
        <v>28</v>
      </c>
      <c r="E23" s="18">
        <v>24</v>
      </c>
    </row>
    <row r="24" spans="1:5" x14ac:dyDescent="0.25">
      <c r="A24" s="4" t="s">
        <v>7</v>
      </c>
      <c r="B24" s="100">
        <v>29</v>
      </c>
      <c r="C24" s="4">
        <v>24</v>
      </c>
      <c r="D24" s="9">
        <v>65</v>
      </c>
      <c r="E24" s="18">
        <v>28</v>
      </c>
    </row>
    <row r="25" spans="1:5" x14ac:dyDescent="0.25">
      <c r="A25" s="4" t="s">
        <v>8</v>
      </c>
      <c r="B25" s="100">
        <v>35</v>
      </c>
      <c r="C25" s="4">
        <v>29</v>
      </c>
      <c r="D25" s="9">
        <v>24</v>
      </c>
      <c r="E25" s="5">
        <v>65</v>
      </c>
    </row>
    <row r="26" spans="1:5" x14ac:dyDescent="0.25">
      <c r="A26" s="4" t="s">
        <v>9</v>
      </c>
      <c r="B26" s="100">
        <v>20</v>
      </c>
      <c r="C26" s="4">
        <v>35</v>
      </c>
      <c r="D26" s="9">
        <v>29</v>
      </c>
      <c r="E26" s="5">
        <v>24</v>
      </c>
    </row>
    <row r="27" spans="1:5" x14ac:dyDescent="0.25">
      <c r="A27" s="4" t="s">
        <v>10</v>
      </c>
      <c r="B27" s="100">
        <v>23</v>
      </c>
      <c r="C27" s="4">
        <v>20</v>
      </c>
      <c r="D27" s="9">
        <v>35</v>
      </c>
      <c r="E27" s="5">
        <v>29</v>
      </c>
    </row>
    <row r="28" spans="1:5" x14ac:dyDescent="0.25">
      <c r="A28" s="4" t="s">
        <v>11</v>
      </c>
      <c r="B28" s="100">
        <v>27</v>
      </c>
      <c r="C28" s="4">
        <v>23</v>
      </c>
      <c r="D28" s="9">
        <v>20</v>
      </c>
      <c r="E28" s="5">
        <v>35</v>
      </c>
    </row>
    <row r="29" spans="1:5" x14ac:dyDescent="0.25">
      <c r="A29" s="4" t="s">
        <v>12</v>
      </c>
      <c r="B29" s="100">
        <v>36</v>
      </c>
      <c r="C29" s="4">
        <v>27</v>
      </c>
      <c r="D29" s="9">
        <v>23</v>
      </c>
      <c r="E29" s="5">
        <v>20</v>
      </c>
    </row>
    <row r="30" spans="1:5" x14ac:dyDescent="0.25">
      <c r="A30" s="4" t="s">
        <v>13</v>
      </c>
      <c r="B30" s="100">
        <v>85</v>
      </c>
      <c r="C30" s="4">
        <v>36</v>
      </c>
      <c r="D30" s="9">
        <v>27</v>
      </c>
      <c r="E30" s="5">
        <v>23</v>
      </c>
    </row>
    <row r="31" spans="1:5" x14ac:dyDescent="0.25">
      <c r="A31" s="4" t="s">
        <v>14</v>
      </c>
      <c r="B31" s="100">
        <v>25</v>
      </c>
      <c r="C31" s="4">
        <v>85</v>
      </c>
      <c r="D31" s="9">
        <v>36</v>
      </c>
      <c r="E31" s="5">
        <v>27</v>
      </c>
    </row>
    <row r="32" spans="1:5" x14ac:dyDescent="0.25">
      <c r="A32" s="4" t="s">
        <v>15</v>
      </c>
      <c r="B32" s="100">
        <v>27</v>
      </c>
      <c r="C32" s="4">
        <v>25</v>
      </c>
      <c r="D32" s="9">
        <v>85</v>
      </c>
      <c r="E32" s="5">
        <v>36</v>
      </c>
    </row>
    <row r="33" spans="1:5" x14ac:dyDescent="0.25">
      <c r="A33" s="4" t="s">
        <v>16</v>
      </c>
      <c r="B33" s="100">
        <v>37</v>
      </c>
      <c r="C33" s="4">
        <v>27</v>
      </c>
      <c r="D33" s="9">
        <v>25</v>
      </c>
      <c r="E33" s="5">
        <v>85</v>
      </c>
    </row>
    <row r="34" spans="1:5" ht="15.75" thickBot="1" x14ac:dyDescent="0.3">
      <c r="A34" s="6" t="s">
        <v>17</v>
      </c>
      <c r="B34" s="101">
        <v>95</v>
      </c>
      <c r="C34" s="6">
        <v>37</v>
      </c>
      <c r="D34" s="10">
        <v>27</v>
      </c>
      <c r="E34" s="7">
        <v>25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2DB17-EE0F-496F-80E9-6C0BB9E3AEEF}">
  <dimension ref="A1:D31"/>
  <sheetViews>
    <sheetView zoomScale="160" zoomScaleNormal="160" workbookViewId="0">
      <selection activeCell="J12" sqref="J12"/>
    </sheetView>
  </sheetViews>
  <sheetFormatPr defaultRowHeight="15" x14ac:dyDescent="0.25"/>
  <cols>
    <col min="1" max="1" width="9.140625" style="1"/>
    <col min="2" max="2" width="11.140625" style="1" customWidth="1"/>
    <col min="3" max="16384" width="9.140625" style="1"/>
  </cols>
  <sheetData>
    <row r="1" spans="1:4" x14ac:dyDescent="0.25">
      <c r="A1" s="29" t="s">
        <v>101</v>
      </c>
    </row>
    <row r="3" spans="1:4" x14ac:dyDescent="0.25">
      <c r="A3" s="1" t="s">
        <v>102</v>
      </c>
    </row>
    <row r="4" spans="1:4" x14ac:dyDescent="0.25">
      <c r="B4" s="1" t="s">
        <v>103</v>
      </c>
    </row>
    <row r="5" spans="1:4" x14ac:dyDescent="0.25">
      <c r="B5" s="1" t="s">
        <v>104</v>
      </c>
    </row>
    <row r="6" spans="1:4" x14ac:dyDescent="0.25">
      <c r="B6" s="1" t="s">
        <v>105</v>
      </c>
    </row>
    <row r="9" spans="1:4" x14ac:dyDescent="0.25">
      <c r="B9" s="1" t="s">
        <v>103</v>
      </c>
    </row>
    <row r="10" spans="1:4" x14ac:dyDescent="0.25">
      <c r="B10" s="1" t="s">
        <v>124</v>
      </c>
    </row>
    <row r="12" spans="1:4" x14ac:dyDescent="0.25">
      <c r="D12" s="8" t="s">
        <v>123</v>
      </c>
    </row>
    <row r="13" spans="1:4" ht="15.75" thickBot="1" x14ac:dyDescent="0.3">
      <c r="B13" s="48" t="s">
        <v>122</v>
      </c>
      <c r="C13" s="48" t="s">
        <v>97</v>
      </c>
      <c r="D13" s="102">
        <v>0.2</v>
      </c>
    </row>
    <row r="14" spans="1:4" x14ac:dyDescent="0.25">
      <c r="B14" s="103" t="s">
        <v>106</v>
      </c>
      <c r="C14" s="104">
        <v>56</v>
      </c>
      <c r="D14" s="105">
        <f>($D$13*C14) + ((1-$D$13)*C14)</f>
        <v>56.000000000000007</v>
      </c>
    </row>
    <row r="15" spans="1:4" x14ac:dyDescent="0.25">
      <c r="B15" s="4" t="s">
        <v>107</v>
      </c>
      <c r="C15" s="5">
        <v>60</v>
      </c>
      <c r="D15" s="107">
        <f>($D$13*C14) + ((1-$D$13)*D14)</f>
        <v>56.000000000000014</v>
      </c>
    </row>
    <row r="16" spans="1:4" x14ac:dyDescent="0.25">
      <c r="B16" s="4" t="s">
        <v>108</v>
      </c>
      <c r="C16" s="5">
        <v>64</v>
      </c>
      <c r="D16" s="107">
        <f>($D$13*C15) + ((1-$D$13)*D15)</f>
        <v>56.800000000000011</v>
      </c>
    </row>
    <row r="17" spans="2:4" x14ac:dyDescent="0.25">
      <c r="B17" s="4" t="s">
        <v>109</v>
      </c>
      <c r="C17" s="5">
        <v>101</v>
      </c>
      <c r="D17" s="107">
        <f t="shared" ref="D17:D31" si="0">($D$13*C16) + ((1-$D$13)*D16)</f>
        <v>58.240000000000009</v>
      </c>
    </row>
    <row r="18" spans="2:4" x14ac:dyDescent="0.25">
      <c r="B18" s="4" t="s">
        <v>110</v>
      </c>
      <c r="C18" s="5">
        <v>60</v>
      </c>
      <c r="D18" s="107">
        <f t="shared" si="0"/>
        <v>66.792000000000016</v>
      </c>
    </row>
    <row r="19" spans="2:4" x14ac:dyDescent="0.25">
      <c r="B19" s="4" t="s">
        <v>111</v>
      </c>
      <c r="C19" s="5">
        <v>65</v>
      </c>
      <c r="D19" s="107">
        <f t="shared" si="0"/>
        <v>65.433600000000013</v>
      </c>
    </row>
    <row r="20" spans="2:4" x14ac:dyDescent="0.25">
      <c r="B20" s="4" t="s">
        <v>112</v>
      </c>
      <c r="C20" s="5">
        <v>71</v>
      </c>
      <c r="D20" s="107">
        <f t="shared" si="0"/>
        <v>65.346880000000013</v>
      </c>
    </row>
    <row r="21" spans="2:4" x14ac:dyDescent="0.25">
      <c r="B21" s="4" t="s">
        <v>113</v>
      </c>
      <c r="C21" s="5">
        <v>116</v>
      </c>
      <c r="D21" s="107">
        <f t="shared" si="0"/>
        <v>66.47750400000001</v>
      </c>
    </row>
    <row r="22" spans="2:4" x14ac:dyDescent="0.25">
      <c r="B22" s="4" t="s">
        <v>114</v>
      </c>
      <c r="C22" s="5">
        <v>59</v>
      </c>
      <c r="D22" s="107">
        <f t="shared" si="0"/>
        <v>76.382003200000014</v>
      </c>
    </row>
    <row r="23" spans="2:4" x14ac:dyDescent="0.25">
      <c r="B23" s="4" t="s">
        <v>115</v>
      </c>
      <c r="C23" s="5">
        <v>63</v>
      </c>
      <c r="D23" s="107">
        <f t="shared" si="0"/>
        <v>72.90560256000002</v>
      </c>
    </row>
    <row r="24" spans="2:4" x14ac:dyDescent="0.25">
      <c r="B24" s="4" t="s">
        <v>116</v>
      </c>
      <c r="C24" s="5">
        <v>72</v>
      </c>
      <c r="D24" s="107">
        <f t="shared" si="0"/>
        <v>70.924482048000016</v>
      </c>
    </row>
    <row r="25" spans="2:4" x14ac:dyDescent="0.25">
      <c r="B25" s="4" t="s">
        <v>117</v>
      </c>
      <c r="C25" s="5">
        <v>121</v>
      </c>
      <c r="D25" s="107">
        <f t="shared" si="0"/>
        <v>71.139585638400021</v>
      </c>
    </row>
    <row r="26" spans="2:4" x14ac:dyDescent="0.25">
      <c r="B26" s="4" t="s">
        <v>118</v>
      </c>
      <c r="C26" s="5">
        <v>61</v>
      </c>
      <c r="D26" s="107">
        <f t="shared" si="0"/>
        <v>81.111668510720023</v>
      </c>
    </row>
    <row r="27" spans="2:4" x14ac:dyDescent="0.25">
      <c r="B27" s="4" t="s">
        <v>119</v>
      </c>
      <c r="C27" s="5">
        <v>63</v>
      </c>
      <c r="D27" s="107">
        <f t="shared" si="0"/>
        <v>77.089334808576027</v>
      </c>
    </row>
    <row r="28" spans="2:4" x14ac:dyDescent="0.25">
      <c r="B28" s="4" t="s">
        <v>120</v>
      </c>
      <c r="C28" s="5">
        <v>73</v>
      </c>
      <c r="D28" s="107">
        <f t="shared" si="0"/>
        <v>74.271467846860816</v>
      </c>
    </row>
    <row r="29" spans="2:4" ht="15.75" thickBot="1" x14ac:dyDescent="0.3">
      <c r="B29" s="6" t="s">
        <v>121</v>
      </c>
      <c r="C29" s="7">
        <v>131</v>
      </c>
      <c r="D29" s="106">
        <f t="shared" si="0"/>
        <v>74.017174277488664</v>
      </c>
    </row>
    <row r="30" spans="2:4" x14ac:dyDescent="0.25">
      <c r="B30" s="108" t="s">
        <v>120</v>
      </c>
      <c r="C30" s="109"/>
      <c r="D30" s="110">
        <f t="shared" si="0"/>
        <v>85.41373942199094</v>
      </c>
    </row>
    <row r="31" spans="2:4" ht="15.75" thickBot="1" x14ac:dyDescent="0.3">
      <c r="B31" s="111" t="s">
        <v>121</v>
      </c>
      <c r="C31" s="112"/>
      <c r="D31" s="113">
        <f>($D$13*D30) + ((1-$D$13)*D30)</f>
        <v>85.41373942199094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Lag Lead Differencing</vt:lpstr>
      <vt:lpstr>Auto Corr Func(ACF) PartialACF</vt:lpstr>
      <vt:lpstr>Decomposition</vt:lpstr>
      <vt:lpstr>Decomposing the Data</vt:lpstr>
      <vt:lpstr>Auto Regressive</vt:lpstr>
      <vt:lpstr>ETS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2021-10-30T04:53:18Z</dcterms:created>
  <dcterms:modified xsi:type="dcterms:W3CDTF">2021-10-31T08:28:47Z</dcterms:modified>
</cp:coreProperties>
</file>